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8585" windowHeight="10800" tabRatio="847"/>
  </bookViews>
  <sheets>
    <sheet name="Fichier remise" sheetId="11" r:id="rId1"/>
    <sheet name="enregistrement remetttant" sheetId="1" r:id="rId2"/>
    <sheet name="enregistrement declarant" sheetId="2" r:id="rId3"/>
    <sheet name="enregist. parc immo (1020)" sheetId="3" r:id="rId4"/>
    <sheet name="enregist. autre actif (1030)" sheetId="4" r:id="rId5"/>
    <sheet name="enregist. autre passif (1040) " sheetId="5" r:id="rId6"/>
    <sheet name="données complémentaires (1050)" sheetId="12" r:id="rId7"/>
  </sheets>
  <externalReferences>
    <externalReference r:id="rId8"/>
  </externalReferences>
  <definedNames>
    <definedName name="_TD3">'[1]Actif Passif 1030-1040'!$E$39</definedName>
  </definedNames>
  <calcPr calcId="145621"/>
</workbook>
</file>

<file path=xl/calcChain.xml><?xml version="1.0" encoding="utf-8"?>
<calcChain xmlns="http://schemas.openxmlformats.org/spreadsheetml/2006/main">
  <c r="B3" i="11" l="1"/>
  <c r="K2" i="2"/>
  <c r="J4" i="3"/>
  <c r="J3" i="3"/>
  <c r="J2" i="3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4" i="11"/>
  <c r="B2" i="11"/>
  <c r="N2" i="12"/>
  <c r="M17" i="5"/>
  <c r="C2" i="12"/>
  <c r="O2" i="12" s="1"/>
  <c r="P2" i="12" s="1"/>
  <c r="K18" i="5"/>
  <c r="K19" i="5"/>
  <c r="K20" i="5"/>
  <c r="K21" i="5"/>
  <c r="K22" i="5"/>
  <c r="K23" i="5"/>
  <c r="K24" i="5"/>
  <c r="K25" i="5"/>
  <c r="K26" i="5"/>
  <c r="K27" i="5"/>
  <c r="K28" i="5"/>
  <c r="M19" i="5"/>
  <c r="M20" i="5"/>
  <c r="M21" i="5"/>
  <c r="M22" i="5"/>
  <c r="M23" i="5"/>
  <c r="M24" i="5"/>
  <c r="M25" i="5"/>
  <c r="M26" i="5"/>
  <c r="M27" i="5"/>
  <c r="M28" i="5"/>
  <c r="M18" i="5"/>
  <c r="K17" i="5"/>
  <c r="J28" i="5"/>
  <c r="J26" i="5"/>
  <c r="J25" i="5"/>
  <c r="J21" i="5"/>
  <c r="J20" i="5"/>
  <c r="J19" i="5"/>
  <c r="J18" i="5"/>
  <c r="J17" i="5"/>
  <c r="I28" i="5"/>
  <c r="I26" i="5"/>
  <c r="I25" i="5"/>
  <c r="I21" i="5"/>
  <c r="I20" i="5"/>
  <c r="I19" i="5"/>
  <c r="I18" i="5"/>
  <c r="I17" i="5"/>
  <c r="H28" i="5"/>
  <c r="H26" i="5"/>
  <c r="H25" i="5"/>
  <c r="H21" i="5"/>
  <c r="H20" i="5"/>
  <c r="H19" i="5"/>
  <c r="H18" i="5"/>
  <c r="H17" i="5"/>
  <c r="G28" i="5"/>
  <c r="G25" i="5"/>
  <c r="G21" i="5"/>
  <c r="G20" i="5"/>
  <c r="G19" i="5"/>
  <c r="G18" i="5"/>
  <c r="H13" i="4"/>
  <c r="H10" i="4"/>
  <c r="H9" i="4"/>
  <c r="H7" i="4"/>
  <c r="H6" i="4"/>
  <c r="J13" i="4"/>
  <c r="J11" i="4"/>
  <c r="J10" i="4"/>
  <c r="J9" i="4"/>
  <c r="J8" i="4"/>
  <c r="J7" i="4"/>
  <c r="J6" i="4"/>
  <c r="I13" i="4"/>
  <c r="I10" i="4"/>
  <c r="I9" i="4"/>
  <c r="I7" i="4"/>
  <c r="I6" i="4"/>
  <c r="G13" i="4"/>
  <c r="G2" i="4"/>
  <c r="H2" i="1"/>
  <c r="I2" i="1" s="1"/>
  <c r="J2" i="1" s="1"/>
  <c r="K3" i="4"/>
  <c r="K4" i="4"/>
  <c r="K5" i="4"/>
  <c r="K6" i="4"/>
  <c r="K7" i="4"/>
  <c r="K8" i="4"/>
  <c r="K9" i="4"/>
  <c r="K10" i="4"/>
  <c r="K11" i="4"/>
  <c r="K12" i="4"/>
  <c r="K13" i="4"/>
  <c r="J2" i="4"/>
  <c r="I2" i="4"/>
  <c r="K2" i="4"/>
  <c r="K14" i="4"/>
  <c r="M5" i="4"/>
  <c r="M6" i="4"/>
  <c r="M7" i="4"/>
  <c r="M8" i="4"/>
  <c r="M9" i="4"/>
  <c r="M10" i="4"/>
  <c r="M11" i="4"/>
  <c r="M12" i="4"/>
  <c r="M13" i="4"/>
  <c r="M2" i="4"/>
  <c r="M3" i="4"/>
  <c r="M4" i="4"/>
  <c r="C2" i="4"/>
  <c r="C7" i="4"/>
  <c r="C8" i="4"/>
  <c r="C9" i="4"/>
  <c r="C10" i="4"/>
  <c r="C11" i="4"/>
  <c r="C12" i="4"/>
  <c r="C13" i="4"/>
  <c r="C6" i="4"/>
  <c r="C5" i="4"/>
  <c r="C3" i="4"/>
  <c r="A4" i="4"/>
  <c r="A5" i="4" s="1"/>
  <c r="A6" i="4" s="1"/>
  <c r="A7" i="4" s="1"/>
  <c r="A8" i="4" s="1"/>
  <c r="A9" i="4" s="1"/>
  <c r="A10" i="4" s="1"/>
  <c r="A11" i="4" s="1"/>
  <c r="A12" i="4" s="1"/>
  <c r="A13" i="4" s="1"/>
  <c r="C23" i="5"/>
  <c r="C24" i="5"/>
  <c r="C25" i="5"/>
  <c r="C26" i="5"/>
  <c r="C27" i="5"/>
  <c r="C28" i="5"/>
  <c r="C19" i="5"/>
  <c r="C20" i="5"/>
  <c r="C21" i="5"/>
  <c r="C22" i="5"/>
  <c r="C18" i="5"/>
  <c r="A18" i="5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C17" i="5"/>
  <c r="E12" i="5"/>
  <c r="F3" i="5"/>
  <c r="F4" i="5" s="1"/>
  <c r="F5" i="5" s="1"/>
  <c r="F6" i="5" s="1"/>
  <c r="F7" i="5" s="1"/>
  <c r="F8" i="5" s="1"/>
  <c r="F9" i="5" s="1"/>
  <c r="F10" i="5" s="1"/>
  <c r="F11" i="5" s="1"/>
  <c r="F12" i="5" s="1"/>
  <c r="A3" i="5"/>
  <c r="A4" i="5" s="1"/>
  <c r="A5" i="5" s="1"/>
  <c r="A6" i="5" s="1"/>
  <c r="A7" i="5" s="1"/>
  <c r="A8" i="5" s="1"/>
  <c r="A9" i="5" s="1"/>
  <c r="A10" i="5" s="1"/>
  <c r="A11" i="5" s="1"/>
  <c r="A12" i="5" s="1"/>
  <c r="C4" i="4"/>
  <c r="G4" i="3"/>
  <c r="A3" i="3"/>
  <c r="A4" i="3" s="1"/>
  <c r="C3" i="3"/>
  <c r="C4" i="3" s="1"/>
  <c r="C2" i="3"/>
  <c r="B2" i="2"/>
  <c r="L2" i="2" s="1"/>
  <c r="B2" i="3" l="1"/>
  <c r="K2" i="3" s="1"/>
  <c r="B3" i="3" l="1"/>
  <c r="K3" i="3" s="1"/>
  <c r="M2" i="2"/>
  <c r="L3" i="3" l="1"/>
  <c r="B4" i="3"/>
  <c r="K4" i="3" s="1"/>
  <c r="L2" i="3"/>
  <c r="B2" i="4" l="1"/>
  <c r="L4" i="3"/>
  <c r="B3" i="4" l="1"/>
  <c r="L2" i="4"/>
  <c r="N2" i="4" s="1"/>
  <c r="O2" i="4" s="1"/>
  <c r="B4" i="4" l="1"/>
  <c r="L3" i="4"/>
  <c r="N3" i="4" s="1"/>
  <c r="O3" i="4" s="1"/>
  <c r="B5" i="4" l="1"/>
  <c r="L4" i="4"/>
  <c r="N4" i="4" s="1"/>
  <c r="O4" i="4" s="1"/>
  <c r="B6" i="4" l="1"/>
  <c r="L5" i="4"/>
  <c r="N5" i="4" s="1"/>
  <c r="O5" i="4" s="1"/>
  <c r="B7" i="4" l="1"/>
  <c r="L6" i="4"/>
  <c r="N6" i="4" s="1"/>
  <c r="O6" i="4" s="1"/>
  <c r="B8" i="4" l="1"/>
  <c r="L7" i="4"/>
  <c r="N7" i="4" s="1"/>
  <c r="O7" i="4" s="1"/>
  <c r="B9" i="4" l="1"/>
  <c r="L8" i="4"/>
  <c r="N8" i="4" s="1"/>
  <c r="O8" i="4" s="1"/>
  <c r="B10" i="4" l="1"/>
  <c r="L9" i="4"/>
  <c r="N9" i="4" s="1"/>
  <c r="O9" i="4" s="1"/>
  <c r="B11" i="4" l="1"/>
  <c r="L10" i="4"/>
  <c r="N10" i="4" s="1"/>
  <c r="O10" i="4" s="1"/>
  <c r="B12" i="4" l="1"/>
  <c r="L11" i="4"/>
  <c r="N11" i="4" s="1"/>
  <c r="O11" i="4" s="1"/>
  <c r="B13" i="4" l="1"/>
  <c r="B17" i="5" s="1"/>
  <c r="L12" i="4"/>
  <c r="N12" i="4" s="1"/>
  <c r="O12" i="4" s="1"/>
  <c r="L17" i="5" l="1"/>
  <c r="N17" i="5" s="1"/>
  <c r="O17" i="5" s="1"/>
  <c r="B18" i="5"/>
  <c r="L13" i="4"/>
  <c r="N13" i="4" s="1"/>
  <c r="O13" i="4" s="1"/>
  <c r="L18" i="5" l="1"/>
  <c r="N18" i="5" s="1"/>
  <c r="O18" i="5" s="1"/>
  <c r="B19" i="5"/>
  <c r="B20" i="5" l="1"/>
  <c r="L19" i="5"/>
  <c r="N19" i="5" s="1"/>
  <c r="O19" i="5" s="1"/>
  <c r="L20" i="5" l="1"/>
  <c r="N20" i="5" s="1"/>
  <c r="O20" i="5" s="1"/>
  <c r="B21" i="5"/>
  <c r="B22" i="5" l="1"/>
  <c r="L21" i="5"/>
  <c r="N21" i="5" s="1"/>
  <c r="O21" i="5" s="1"/>
  <c r="B23" i="5" l="1"/>
  <c r="L22" i="5"/>
  <c r="N22" i="5" s="1"/>
  <c r="O22" i="5" s="1"/>
  <c r="L23" i="5" l="1"/>
  <c r="N23" i="5" s="1"/>
  <c r="O23" i="5" s="1"/>
  <c r="B24" i="5"/>
  <c r="L24" i="5" l="1"/>
  <c r="N24" i="5" s="1"/>
  <c r="O24" i="5" s="1"/>
  <c r="B25" i="5"/>
  <c r="L25" i="5" l="1"/>
  <c r="N25" i="5" s="1"/>
  <c r="O25" i="5" s="1"/>
  <c r="B26" i="5"/>
  <c r="L26" i="5" l="1"/>
  <c r="N26" i="5" s="1"/>
  <c r="O26" i="5" s="1"/>
  <c r="B27" i="5"/>
  <c r="L27" i="5" l="1"/>
  <c r="N27" i="5" s="1"/>
  <c r="O27" i="5" s="1"/>
  <c r="B28" i="5"/>
  <c r="L28" i="5" s="1"/>
  <c r="N28" i="5" s="1"/>
  <c r="O28" i="5" s="1"/>
</calcChain>
</file>

<file path=xl/sharedStrings.xml><?xml version="1.0" encoding="utf-8"?>
<sst xmlns="http://schemas.openxmlformats.org/spreadsheetml/2006/main" count="255" uniqueCount="137">
  <si>
    <t>N° ordre</t>
  </si>
  <si>
    <t>Position</t>
  </si>
  <si>
    <t>Obligatoire</t>
  </si>
  <si>
    <t>Valeurs</t>
  </si>
  <si>
    <t xml:space="preserve">Code Enregistrement </t>
  </si>
  <si>
    <t>N</t>
  </si>
  <si>
    <t>O</t>
  </si>
  <si>
    <t>0010</t>
  </si>
  <si>
    <t xml:space="preserve">N° Enregistrement </t>
  </si>
  <si>
    <t>Code remettant</t>
  </si>
  <si>
    <t>X</t>
  </si>
  <si>
    <t>Indicateur de production ou test</t>
  </si>
  <si>
    <t>Type du fichier</t>
  </si>
  <si>
    <t xml:space="preserve">Date création remise </t>
  </si>
  <si>
    <t>Heure création remise</t>
  </si>
  <si>
    <t>Filler</t>
  </si>
  <si>
    <t>à blanc</t>
  </si>
  <si>
    <t>TEST</t>
  </si>
  <si>
    <t>T</t>
  </si>
  <si>
    <t>0020</t>
  </si>
  <si>
    <t>Le numéro courant de rang de cet enregistrement</t>
  </si>
  <si>
    <t>n° enrg. préced +1</t>
  </si>
  <si>
    <t>périodicité de publication de la valeur liquidative</t>
  </si>
  <si>
    <t>Indicateur HEDGE fund</t>
  </si>
  <si>
    <t>date de derniere VL</t>
  </si>
  <si>
    <t>Date arrêté</t>
  </si>
  <si>
    <t>Contenu de la déclaration</t>
  </si>
  <si>
    <t>SCPI20060301</t>
  </si>
  <si>
    <t>SI</t>
  </si>
  <si>
    <t>SCO4</t>
  </si>
  <si>
    <t>N° enreg</t>
  </si>
  <si>
    <t xml:space="preserve">Donnée </t>
  </si>
  <si>
    <t xml:space="preserve">Désignation </t>
  </si>
  <si>
    <t xml:space="preserve">Format  </t>
  </si>
  <si>
    <t xml:space="preserve">Long. </t>
  </si>
  <si>
    <t xml:space="preserve">N°     Enregistrement </t>
  </si>
  <si>
    <r>
      <t xml:space="preserve">Identifiant de l'OPCI ou de la SCPI Déclarant </t>
    </r>
    <r>
      <rPr>
        <b/>
        <i/>
        <sz val="10"/>
        <color indexed="12"/>
        <rFont val="Arial"/>
        <family val="2"/>
      </rPr>
      <t xml:space="preserve"> (Part Principale)</t>
    </r>
  </si>
  <si>
    <t xml:space="preserve">Code valeur externe </t>
  </si>
  <si>
    <t xml:space="preserve">Code valeur interne </t>
  </si>
  <si>
    <t xml:space="preserve">Valeur historique du bien immobilier </t>
  </si>
  <si>
    <t xml:space="preserve">Valeur estimée du bien immobilier </t>
  </si>
  <si>
    <t xml:space="preserve">Filler </t>
  </si>
  <si>
    <t>à blanc (zone réservée)</t>
  </si>
  <si>
    <t>FR75025HEUR0</t>
  </si>
  <si>
    <t>569874523156</t>
  </si>
  <si>
    <t>GB99025BLBP0</t>
  </si>
  <si>
    <t>569874523146</t>
  </si>
  <si>
    <t>658941256321</t>
  </si>
  <si>
    <r>
      <t xml:space="preserve">Code ISIN </t>
    </r>
    <r>
      <rPr>
        <b/>
        <i/>
        <sz val="10"/>
        <color indexed="12"/>
        <rFont val="Arial"/>
        <family val="2"/>
      </rPr>
      <t xml:space="preserve"> (Part Principale)</t>
    </r>
  </si>
  <si>
    <t>Code de Compte (actif)</t>
  </si>
  <si>
    <t>Encours en cents d'EUROS</t>
  </si>
  <si>
    <t>Total de l'encours</t>
  </si>
  <si>
    <t>Sens encours</t>
  </si>
  <si>
    <t>+,-</t>
  </si>
  <si>
    <t xml:space="preserve">Code Devise </t>
  </si>
  <si>
    <t>Code de la devise - nomenclature 13</t>
  </si>
  <si>
    <t>cf. nom 13</t>
  </si>
  <si>
    <t xml:space="preserve">Pays de résidence de la contrepartie </t>
  </si>
  <si>
    <t>Code du pays  - nomenclature 13</t>
  </si>
  <si>
    <t xml:space="preserve">Secteur institutionnel de la contrepartie </t>
  </si>
  <si>
    <t xml:space="preserve">voir tableau de nomenclature 12 </t>
  </si>
  <si>
    <t xml:space="preserve">cf. nom 12 </t>
  </si>
  <si>
    <t>Durée initiale</t>
  </si>
  <si>
    <t>voir tableau de nomenclature 03</t>
  </si>
  <si>
    <t>cf. nom 03</t>
  </si>
  <si>
    <t>Zone réservée</t>
  </si>
  <si>
    <t>+</t>
  </si>
  <si>
    <t>EUR</t>
  </si>
  <si>
    <t>FR</t>
  </si>
  <si>
    <t>C</t>
  </si>
  <si>
    <t>encours</t>
  </si>
  <si>
    <t>Code d'enrg. de détail 3 de fichier logique Déclarant</t>
  </si>
  <si>
    <t>1040</t>
  </si>
  <si>
    <t>Code de Compte (passif)</t>
  </si>
  <si>
    <t>voir tableau de nomenclature 10-2</t>
  </si>
  <si>
    <t xml:space="preserve">cf. nom. 10-2 </t>
  </si>
  <si>
    <t>Signe encours précédent ('+', '-')</t>
  </si>
  <si>
    <t>O (1)</t>
  </si>
  <si>
    <t xml:space="preserve">Durée initiale </t>
  </si>
  <si>
    <t>Taille de l'enregistrement</t>
  </si>
  <si>
    <t>-</t>
  </si>
  <si>
    <t>Montant des souscriptions en cents d'EUROS</t>
  </si>
  <si>
    <t>Montant des rachats en cents d'EUROS</t>
  </si>
  <si>
    <t>Dividendes et acomptes versés en cents d'EUROS</t>
  </si>
  <si>
    <t>Encours de l'Actif net en cents d'EUROS</t>
  </si>
  <si>
    <t>Nombre de parts</t>
  </si>
  <si>
    <t>Nombre de décimales pour les titres d'opcvm décimalisés</t>
  </si>
  <si>
    <t>% de parts au porteur</t>
  </si>
  <si>
    <t>% de parts au nominatif</t>
  </si>
  <si>
    <t>Total Actif</t>
  </si>
  <si>
    <t>Total Passif</t>
  </si>
  <si>
    <t>enregistrement remettant</t>
  </si>
  <si>
    <t>enregistrement déclarant</t>
  </si>
  <si>
    <t>enregistrement parc immobilier</t>
  </si>
  <si>
    <t>enregistrement autres actifs</t>
  </si>
  <si>
    <t xml:space="preserve">10300000007SCPI20060301238000000000056000000+EURFRTC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</si>
  <si>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10300000008SCPI20060301274000000000036000000+EURFRNC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</si>
  <si>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10300000009SCPI20060301275000000000000000000+EURFRTC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</si>
  <si>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10300000010SCPI20060301276100000000015305600+EUR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</si>
  <si>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10300000011SCPI20060301276800000000000000000+EUR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</si>
  <si>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10300000012SCPI20060301218000000000000000000+EURFRT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</si>
  <si>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10300000013SCPI20060301200000000000000000000+EUR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</si>
  <si>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10300000014SCPI20060301400000000000000000000+EUR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</si>
  <si>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10300000015SCPI20060301410000000000000000000+EURFRT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</si>
  <si>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10300000016SCPI20060301500000000000000000000+EURFRTC                                                                                                                                                                                                                                                        </t>
  </si>
  <si>
    <t>enregistrements autres passifs</t>
  </si>
  <si>
    <t xml:space="preserve">10400000019SCPI20060301108000000000000000000-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</si>
  <si>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10400000020SCPI20060301109000000000000000000-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</si>
  <si>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10400000021SCPI20060301999999000000000000000-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</si>
  <si>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10400000022SCPI20060301140150000000000000000-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</si>
  <si>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10400000023SCPI20060301164000000000000000000-EURFRTC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</si>
  <si>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10400000024SCPI20060301165000000000000000000-EURFRTC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</si>
  <si>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10400000025SCPI20060301168500000000000000000-EURFRTC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</si>
  <si>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10400000026SCPI20060301168800000000000000000-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</si>
  <si>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10400000027SCPI20060301400000000000000000000-EUR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</si>
  <si>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10400000028SCPI20060301500000000000000000000-EURFRTC                                                                                                                                                                                                                                                        </t>
  </si>
  <si>
    <t>données complémentaires</t>
  </si>
  <si>
    <t>en-tête</t>
  </si>
  <si>
    <t>Classification de la SCPI</t>
  </si>
  <si>
    <t>sens transactions nettes (achat ou vente)</t>
  </si>
  <si>
    <t>transactions nettes</t>
  </si>
  <si>
    <t>A</t>
  </si>
  <si>
    <t>V</t>
  </si>
  <si>
    <t xml:space="preserve">10200000003SCPI20060301FR75025HEUR0569874523156000000151000000000000254000000A000000000099955                                                                                                                                                                                                               </t>
  </si>
  <si>
    <t xml:space="preserve">10200000004SCPI20060301GB99025BLBP0569874523146000000123850000000000186430000V000000000077744                                                                                                                                                                                                               </t>
  </si>
  <si>
    <t xml:space="preserve">10200000005SCPI20060301FR75025HEUR0658941256321000000569846300000000718006338A000000000088833                                                                                                                                                                                                               </t>
  </si>
  <si>
    <r>
      <t>104000000</t>
    </r>
    <r>
      <rPr>
        <b/>
        <sz val="8"/>
        <rFont val="Courier New"/>
        <family val="3"/>
      </rPr>
      <t>29</t>
    </r>
    <r>
      <rPr>
        <sz val="8"/>
        <rFont val="Courier New"/>
        <family val="3"/>
      </rPr>
      <t xml:space="preserve">SCPI20060301518000000000000000000-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</si>
  <si>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105000000</t>
    </r>
    <r>
      <rPr>
        <b/>
        <sz val="8"/>
        <rFont val="Courier New"/>
        <family val="3"/>
      </rPr>
      <t>30</t>
    </r>
    <r>
      <rPr>
        <sz val="8"/>
        <rFont val="Courier New"/>
        <family val="3"/>
      </rPr>
      <t>SCPI200603010000000001500000000000000000000000000000000000000000125000000000000000000020000000100009000000000130000000000000130000000000000000000000000000000000000000000000000000000000000000000000000000000000000000000000000000000000000000000000000000000000000000000000000000000000000000000</t>
    </r>
  </si>
  <si>
    <t>Délai publication VL</t>
  </si>
  <si>
    <t>Pseudo-ISIN de la SCPI</t>
  </si>
  <si>
    <t>Pseudo-ISIN  de la SCPI</t>
  </si>
  <si>
    <t>TRI</t>
  </si>
  <si>
    <t xml:space="preserve">00200000002SCPI20060301SITRIN20090430200906SCO4021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</si>
  <si>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1030000000</t>
    </r>
    <r>
      <rPr>
        <b/>
        <sz val="8"/>
        <rFont val="Courier New"/>
        <family val="3"/>
      </rPr>
      <t>6</t>
    </r>
    <r>
      <rPr>
        <sz val="8"/>
        <color theme="1"/>
        <rFont val="Courier New"/>
        <family val="3"/>
      </rPr>
      <t xml:space="preserve">SCPI20060301299000000000596000000+   FR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</si>
  <si>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103000000</t>
    </r>
    <r>
      <rPr>
        <b/>
        <sz val="8"/>
        <rFont val="Courier New"/>
        <family val="3"/>
      </rPr>
      <t>17</t>
    </r>
    <r>
      <rPr>
        <sz val="8"/>
        <rFont val="Courier New"/>
        <family val="3"/>
      </rPr>
      <t xml:space="preserve">SCPI20060301518000000000000000000+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</si>
  <si>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104000000</t>
    </r>
    <r>
      <rPr>
        <b/>
        <sz val="8"/>
        <rFont val="Courier New"/>
        <family val="3"/>
      </rPr>
      <t>18</t>
    </r>
    <r>
      <rPr>
        <sz val="8"/>
        <rFont val="Courier New"/>
        <family val="3"/>
      </rPr>
      <t xml:space="preserve">SCPI20060301100000000000000000000-EUR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</si>
  <si>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0010000000</t>
    </r>
    <r>
      <rPr>
        <b/>
        <sz val="8"/>
        <rFont val="Courier New"/>
        <family val="3"/>
      </rPr>
      <t>1</t>
    </r>
    <r>
      <rPr>
        <sz val="8"/>
        <rFont val="Courier New"/>
        <family val="3"/>
      </rPr>
      <t xml:space="preserve">355133229TESTT161120091020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</si>
</sst>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sz val="8"/>
      <color theme="1"/>
      <name val="Courier New"/>
      <family val="3"/>
    </font>
    <font>
      <i/>
      <sz val="8"/>
      <color indexed="12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5" tint="-0.249977111117893"/>
      <name val="Arial"/>
      <family val="2"/>
    </font>
    <font>
      <sz val="8"/>
      <color theme="0"/>
      <name val="Arial"/>
      <family val="2"/>
    </font>
    <font>
      <sz val="8"/>
      <color theme="5" tint="-0.249977111117893"/>
      <name val="Arial"/>
      <family val="2"/>
    </font>
    <font>
      <b/>
      <sz val="8"/>
      <color theme="1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sz val="8"/>
      <color rgb="FF7030A0"/>
      <name val="Arial"/>
      <family val="2"/>
    </font>
    <font>
      <u/>
      <sz val="8"/>
      <name val="Arial"/>
      <family val="2"/>
    </font>
    <font>
      <i/>
      <sz val="8"/>
      <color rgb="FF0070C0"/>
      <name val="Arial"/>
      <family val="2"/>
    </font>
    <font>
      <sz val="8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0" borderId="2" xfId="2" applyFont="1" applyBorder="1" applyAlignment="1">
      <alignment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0" fontId="3" fillId="0" borderId="2" xfId="4" applyFont="1" applyBorder="1" applyAlignment="1">
      <alignment vertical="center" wrapText="1"/>
    </xf>
    <xf numFmtId="0" fontId="3" fillId="0" borderId="2" xfId="4" applyFont="1" applyBorder="1" applyAlignment="1">
      <alignment horizontal="center" vertical="center" wrapText="1"/>
    </xf>
    <xf numFmtId="49" fontId="3" fillId="0" borderId="2" xfId="4" applyNumberFormat="1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3" xfId="4" applyFont="1" applyBorder="1" applyAlignment="1">
      <alignment vertical="center" wrapText="1"/>
    </xf>
    <xf numFmtId="0" fontId="3" fillId="0" borderId="3" xfId="4" applyFont="1" applyBorder="1" applyAlignment="1">
      <alignment horizontal="center" vertical="center" wrapText="1"/>
    </xf>
    <xf numFmtId="1" fontId="3" fillId="0" borderId="3" xfId="4" applyNumberFormat="1" applyFont="1" applyBorder="1" applyAlignment="1">
      <alignment horizontal="center" vertical="center" wrapText="1"/>
    </xf>
    <xf numFmtId="49" fontId="3" fillId="0" borderId="3" xfId="4" applyNumberFormat="1" applyFont="1" applyBorder="1" applyAlignment="1">
      <alignment horizontal="center" vertical="center" wrapText="1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right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" fontId="3" fillId="0" borderId="0" xfId="2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5" fillId="2" borderId="0" xfId="0" applyFont="1" applyFill="1"/>
    <xf numFmtId="0" fontId="8" fillId="0" borderId="0" xfId="0" applyFont="1"/>
    <xf numFmtId="164" fontId="5" fillId="3" borderId="0" xfId="0" applyNumberFormat="1" applyFont="1" applyFill="1"/>
    <xf numFmtId="164" fontId="5" fillId="0" borderId="0" xfId="0" applyNumberFormat="1" applyFont="1"/>
    <xf numFmtId="0" fontId="12" fillId="3" borderId="0" xfId="0" applyFont="1" applyFill="1"/>
    <xf numFmtId="0" fontId="5" fillId="5" borderId="0" xfId="0" applyFont="1" applyFill="1"/>
    <xf numFmtId="0" fontId="9" fillId="5" borderId="0" xfId="2" applyFont="1" applyFill="1" applyBorder="1" applyAlignment="1">
      <alignment vertical="center" wrapText="1"/>
    </xf>
    <xf numFmtId="0" fontId="5" fillId="0" borderId="0" xfId="0" applyFont="1" applyFill="1"/>
    <xf numFmtId="0" fontId="8" fillId="0" borderId="0" xfId="0" applyFont="1" applyFill="1"/>
    <xf numFmtId="0" fontId="13" fillId="0" borderId="0" xfId="0" applyFont="1" applyFill="1"/>
    <xf numFmtId="164" fontId="10" fillId="3" borderId="2" xfId="3" quotePrefix="1" applyNumberFormat="1" applyFont="1" applyFill="1" applyBorder="1" applyAlignment="1">
      <alignment horizontal="center" vertical="center"/>
    </xf>
    <xf numFmtId="0" fontId="5" fillId="3" borderId="0" xfId="0" quotePrefix="1" applyFont="1" applyFill="1"/>
    <xf numFmtId="0" fontId="8" fillId="4" borderId="0" xfId="0" applyFont="1" applyFill="1"/>
    <xf numFmtId="0" fontId="15" fillId="0" borderId="0" xfId="0" applyFont="1"/>
    <xf numFmtId="0" fontId="5" fillId="6" borderId="0" xfId="0" applyFont="1" applyFill="1" applyAlignment="1">
      <alignment horizontal="center"/>
    </xf>
    <xf numFmtId="0" fontId="14" fillId="7" borderId="0" xfId="0" applyFont="1" applyFill="1"/>
    <xf numFmtId="0" fontId="5" fillId="6" borderId="0" xfId="0" applyFont="1" applyFill="1"/>
    <xf numFmtId="0" fontId="12" fillId="7" borderId="0" xfId="0" applyFont="1" applyFill="1"/>
    <xf numFmtId="0" fontId="12" fillId="6" borderId="0" xfId="0" applyFont="1" applyFill="1"/>
    <xf numFmtId="0" fontId="12" fillId="7" borderId="0" xfId="0" quotePrefix="1" applyFont="1" applyFill="1"/>
    <xf numFmtId="0" fontId="11" fillId="7" borderId="0" xfId="0" applyFont="1" applyFill="1"/>
    <xf numFmtId="0" fontId="5" fillId="7" borderId="0" xfId="0" applyFont="1" applyFill="1"/>
    <xf numFmtId="0" fontId="5" fillId="3" borderId="0" xfId="0" applyFont="1" applyFill="1"/>
    <xf numFmtId="0" fontId="9" fillId="3" borderId="0" xfId="2" applyFont="1" applyFill="1" applyBorder="1" applyAlignment="1">
      <alignment vertical="center" wrapText="1"/>
    </xf>
    <xf numFmtId="0" fontId="16" fillId="0" borderId="0" xfId="0" applyFont="1"/>
    <xf numFmtId="0" fontId="18" fillId="3" borderId="0" xfId="0" applyFont="1" applyFill="1"/>
    <xf numFmtId="0" fontId="7" fillId="0" borderId="2" xfId="2" applyFont="1" applyBorder="1" applyAlignment="1">
      <alignment vertical="center" wrapText="1"/>
    </xf>
    <xf numFmtId="0" fontId="19" fillId="0" borderId="2" xfId="5" applyFont="1" applyFill="1" applyBorder="1" applyAlignment="1" applyProtection="1">
      <alignment vertical="center" wrapText="1"/>
    </xf>
    <xf numFmtId="0" fontId="10" fillId="0" borderId="2" xfId="5" applyFont="1" applyFill="1" applyBorder="1" applyAlignment="1" applyProtection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19" fillId="0" borderId="2" xfId="5" applyFont="1" applyBorder="1" applyAlignment="1" applyProtection="1">
      <alignment vertical="center" wrapText="1"/>
    </xf>
    <xf numFmtId="0" fontId="7" fillId="0" borderId="2" xfId="4" applyFont="1" applyBorder="1" applyAlignment="1">
      <alignment vertical="center" wrapText="1"/>
    </xf>
    <xf numFmtId="0" fontId="7" fillId="0" borderId="2" xfId="4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20" fillId="0" borderId="0" xfId="2" applyFont="1" applyBorder="1" applyAlignment="1">
      <alignment vertical="center" wrapText="1"/>
    </xf>
    <xf numFmtId="0" fontId="20" fillId="0" borderId="2" xfId="2" applyFont="1" applyBorder="1" applyAlignment="1">
      <alignment vertical="center" wrapText="1"/>
    </xf>
    <xf numFmtId="0" fontId="21" fillId="6" borderId="0" xfId="0" applyFont="1" applyFill="1"/>
    <xf numFmtId="0" fontId="7" fillId="0" borderId="0" xfId="2" applyFont="1" applyBorder="1" applyAlignment="1">
      <alignment vertical="center" wrapText="1"/>
    </xf>
  </cellXfs>
  <cellStyles count="6">
    <cellStyle name="Lien hypertexte" xfId="5" builtinId="8"/>
    <cellStyle name="Normal" xfId="0" builtinId="0"/>
    <cellStyle name="Normal_D(1) + D(2)" xfId="2"/>
    <cellStyle name="Normal_D(3) + D(4)" xfId="4"/>
    <cellStyle name="Normal_E+F D" xfId="1"/>
    <cellStyle name="Normal_nom enrg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bdf/fr/stat_conjoncture/telechar/regle_stats_opcvm/M07-163Structure_remise_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 enrg"/>
      <sheetName val="Remettant 0010"/>
      <sheetName val="Declarant 0020"/>
      <sheetName val="Structure remise OPCVM FCPE"/>
      <sheetName val="Portefeuille 1010"/>
      <sheetName val="Actif Passif 1030-1040"/>
      <sheetName val="Donnees compl &amp; Deten 1050-1060"/>
      <sheetName val="Donnees Passif 2010"/>
      <sheetName val="CR OPCVM&amp;FCPE 3010-3020-3030"/>
      <sheetName val="TEAN OPCVM&amp;FCPE 3040-3050-3060"/>
      <sheetName val="Structure remise FCPR"/>
      <sheetName val="CR FCPR 4010-4020-4030"/>
      <sheetName val="TEC FCPR 4040-4050-4060"/>
      <sheetName val="Structure remise SCPI"/>
      <sheetName val="Bien Immobilier (SCPI)"/>
      <sheetName val="Actif Passif(SCPI) 1030-1040"/>
      <sheetName val="Donnees compl &amp; Deten SCPI"/>
      <sheetName val="CR SCPI 5010 5020 5030"/>
      <sheetName val="TVCP SCPI 5040 5050 5060"/>
      <sheetName val="Structure remise OPCI"/>
      <sheetName val="Portefeuille OPCI 1010"/>
      <sheetName val="Bien Immobilier OPCI 1020"/>
      <sheetName val="Actif Passif OPCI 1030 1040"/>
      <sheetName val="DC et Dét Parts OPCI 1050 1060"/>
      <sheetName val="CR OPCI 6010-6020-6030"/>
      <sheetName val="TEAN OPCI 6040-6050-6060"/>
    </sheetNames>
    <sheetDataSet>
      <sheetData sheetId="0"/>
      <sheetData sheetId="1"/>
      <sheetData sheetId="2"/>
      <sheetData sheetId="3"/>
      <sheetData sheetId="4"/>
      <sheetData sheetId="5">
        <row r="39">
          <cell r="E39">
            <v>300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C2" sqref="C2"/>
    </sheetView>
  </sheetViews>
  <sheetFormatPr baseColWidth="10" defaultRowHeight="12.75" x14ac:dyDescent="0.2"/>
  <cols>
    <col min="1" max="1" width="22.85546875" style="36" bestFit="1" customWidth="1"/>
    <col min="2" max="2" width="4" style="36" bestFit="1" customWidth="1"/>
    <col min="3" max="3" width="80.7109375" style="38" customWidth="1"/>
  </cols>
  <sheetData>
    <row r="1" spans="1:3" x14ac:dyDescent="0.2">
      <c r="A1" s="36" t="s">
        <v>117</v>
      </c>
    </row>
    <row r="2" spans="1:3" x14ac:dyDescent="0.2">
      <c r="A2" s="36" t="s">
        <v>91</v>
      </c>
      <c r="B2" s="36">
        <f>LEN(C2)</f>
        <v>300</v>
      </c>
      <c r="C2" s="61" t="s">
        <v>136</v>
      </c>
    </row>
    <row r="3" spans="1:3" x14ac:dyDescent="0.2">
      <c r="A3" s="36" t="s">
        <v>92</v>
      </c>
      <c r="B3" s="36">
        <f t="shared" ref="B3:B31" si="0">LEN(C3)</f>
        <v>300</v>
      </c>
      <c r="C3" s="38" t="s">
        <v>132</v>
      </c>
    </row>
    <row r="4" spans="1:3" x14ac:dyDescent="0.2">
      <c r="A4" s="36" t="s">
        <v>93</v>
      </c>
      <c r="B4" s="36">
        <f t="shared" si="0"/>
        <v>300</v>
      </c>
      <c r="C4" s="38" t="s">
        <v>123</v>
      </c>
    </row>
    <row r="5" spans="1:3" x14ac:dyDescent="0.2">
      <c r="B5" s="36">
        <f t="shared" si="0"/>
        <v>300</v>
      </c>
      <c r="C5" s="38" t="s">
        <v>124</v>
      </c>
    </row>
    <row r="6" spans="1:3" x14ac:dyDescent="0.2">
      <c r="B6" s="36">
        <f t="shared" si="0"/>
        <v>300</v>
      </c>
      <c r="C6" s="38" t="s">
        <v>125</v>
      </c>
    </row>
    <row r="7" spans="1:3" x14ac:dyDescent="0.2">
      <c r="A7" s="36" t="s">
        <v>94</v>
      </c>
      <c r="B7" s="36">
        <f t="shared" si="0"/>
        <v>300</v>
      </c>
      <c r="C7" s="45" t="s">
        <v>133</v>
      </c>
    </row>
    <row r="8" spans="1:3" x14ac:dyDescent="0.2">
      <c r="B8" s="36">
        <f t="shared" si="0"/>
        <v>300</v>
      </c>
      <c r="C8" s="45" t="s">
        <v>95</v>
      </c>
    </row>
    <row r="9" spans="1:3" x14ac:dyDescent="0.2">
      <c r="B9" s="36">
        <f t="shared" si="0"/>
        <v>300</v>
      </c>
      <c r="C9" s="45" t="s">
        <v>96</v>
      </c>
    </row>
    <row r="10" spans="1:3" x14ac:dyDescent="0.2">
      <c r="B10" s="36">
        <f t="shared" si="0"/>
        <v>300</v>
      </c>
      <c r="C10" s="45" t="s">
        <v>97</v>
      </c>
    </row>
    <row r="11" spans="1:3" x14ac:dyDescent="0.2">
      <c r="B11" s="36">
        <f t="shared" si="0"/>
        <v>300</v>
      </c>
      <c r="C11" s="45" t="s">
        <v>98</v>
      </c>
    </row>
    <row r="12" spans="1:3" x14ac:dyDescent="0.2">
      <c r="B12" s="36">
        <f t="shared" si="0"/>
        <v>300</v>
      </c>
      <c r="C12" s="45" t="s">
        <v>99</v>
      </c>
    </row>
    <row r="13" spans="1:3" x14ac:dyDescent="0.2">
      <c r="B13" s="36">
        <f t="shared" si="0"/>
        <v>300</v>
      </c>
      <c r="C13" s="45" t="s">
        <v>100</v>
      </c>
    </row>
    <row r="14" spans="1:3" x14ac:dyDescent="0.2">
      <c r="B14" s="36">
        <f t="shared" si="0"/>
        <v>300</v>
      </c>
      <c r="C14" s="45" t="s">
        <v>101</v>
      </c>
    </row>
    <row r="15" spans="1:3" x14ac:dyDescent="0.2">
      <c r="B15" s="36">
        <f t="shared" si="0"/>
        <v>300</v>
      </c>
      <c r="C15" s="45" t="s">
        <v>102</v>
      </c>
    </row>
    <row r="16" spans="1:3" x14ac:dyDescent="0.2">
      <c r="B16" s="36">
        <f t="shared" si="0"/>
        <v>300</v>
      </c>
      <c r="C16" s="45" t="s">
        <v>103</v>
      </c>
    </row>
    <row r="17" spans="1:3" x14ac:dyDescent="0.2">
      <c r="B17" s="36">
        <f t="shared" si="0"/>
        <v>300</v>
      </c>
      <c r="C17" s="45" t="s">
        <v>104</v>
      </c>
    </row>
    <row r="18" spans="1:3" x14ac:dyDescent="0.2">
      <c r="B18" s="36">
        <f t="shared" si="0"/>
        <v>300</v>
      </c>
      <c r="C18" s="45" t="s">
        <v>134</v>
      </c>
    </row>
    <row r="19" spans="1:3" x14ac:dyDescent="0.2">
      <c r="A19" s="36" t="s">
        <v>105</v>
      </c>
      <c r="B19" s="36">
        <f t="shared" si="0"/>
        <v>300</v>
      </c>
      <c r="C19" s="61" t="s">
        <v>135</v>
      </c>
    </row>
    <row r="20" spans="1:3" x14ac:dyDescent="0.2">
      <c r="B20" s="36">
        <f t="shared" si="0"/>
        <v>300</v>
      </c>
      <c r="C20" s="38" t="s">
        <v>106</v>
      </c>
    </row>
    <row r="21" spans="1:3" x14ac:dyDescent="0.2">
      <c r="B21" s="36">
        <f t="shared" si="0"/>
        <v>300</v>
      </c>
      <c r="C21" s="38" t="s">
        <v>107</v>
      </c>
    </row>
    <row r="22" spans="1:3" x14ac:dyDescent="0.2">
      <c r="B22" s="36">
        <f t="shared" si="0"/>
        <v>300</v>
      </c>
      <c r="C22" s="38" t="s">
        <v>108</v>
      </c>
    </row>
    <row r="23" spans="1:3" x14ac:dyDescent="0.2">
      <c r="B23" s="36">
        <f t="shared" si="0"/>
        <v>300</v>
      </c>
      <c r="C23" s="38" t="s">
        <v>109</v>
      </c>
    </row>
    <row r="24" spans="1:3" x14ac:dyDescent="0.2">
      <c r="B24" s="36">
        <f t="shared" si="0"/>
        <v>300</v>
      </c>
      <c r="C24" s="38" t="s">
        <v>110</v>
      </c>
    </row>
    <row r="25" spans="1:3" x14ac:dyDescent="0.2">
      <c r="B25" s="36">
        <f t="shared" si="0"/>
        <v>300</v>
      </c>
      <c r="C25" s="38" t="s">
        <v>111</v>
      </c>
    </row>
    <row r="26" spans="1:3" x14ac:dyDescent="0.2">
      <c r="B26" s="36">
        <f t="shared" si="0"/>
        <v>300</v>
      </c>
      <c r="C26" s="38" t="s">
        <v>112</v>
      </c>
    </row>
    <row r="27" spans="1:3" x14ac:dyDescent="0.2">
      <c r="B27" s="36">
        <f t="shared" si="0"/>
        <v>300</v>
      </c>
      <c r="C27" s="38" t="s">
        <v>113</v>
      </c>
    </row>
    <row r="28" spans="1:3" x14ac:dyDescent="0.2">
      <c r="B28" s="36">
        <f t="shared" si="0"/>
        <v>300</v>
      </c>
      <c r="C28" s="38" t="s">
        <v>114</v>
      </c>
    </row>
    <row r="29" spans="1:3" x14ac:dyDescent="0.2">
      <c r="B29" s="36">
        <f t="shared" si="0"/>
        <v>300</v>
      </c>
      <c r="C29" s="38" t="s">
        <v>115</v>
      </c>
    </row>
    <row r="30" spans="1:3" x14ac:dyDescent="0.2">
      <c r="B30" s="36">
        <f t="shared" si="0"/>
        <v>300</v>
      </c>
      <c r="C30" s="61" t="s">
        <v>126</v>
      </c>
    </row>
    <row r="31" spans="1:3" x14ac:dyDescent="0.2">
      <c r="A31" s="36" t="s">
        <v>116</v>
      </c>
      <c r="B31" s="36">
        <f t="shared" si="0"/>
        <v>300</v>
      </c>
      <c r="C31" s="61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I2" sqref="I2"/>
    </sheetView>
  </sheetViews>
  <sheetFormatPr baseColWidth="10" defaultRowHeight="12.75" x14ac:dyDescent="0.2"/>
  <cols>
    <col min="1" max="2" width="6.5703125" customWidth="1"/>
    <col min="3" max="3" width="10.28515625" customWidth="1"/>
    <col min="4" max="4" width="12.140625" customWidth="1"/>
    <col min="5" max="5" width="7.140625" customWidth="1"/>
    <col min="6" max="6" width="9" bestFit="1" customWidth="1"/>
    <col min="7" max="7" width="9.28515625" customWidth="1"/>
    <col min="8" max="8" width="5.42578125" customWidth="1"/>
    <col min="9" max="9" width="46.42578125" customWidth="1"/>
    <col min="10" max="10" width="4" bestFit="1" customWidth="1"/>
  </cols>
  <sheetData>
    <row r="1" spans="1:15" ht="45" x14ac:dyDescent="0.2">
      <c r="A1" s="63" t="s">
        <v>4</v>
      </c>
      <c r="B1" s="63" t="s">
        <v>8</v>
      </c>
      <c r="C1" s="63" t="s">
        <v>9</v>
      </c>
      <c r="D1" s="64" t="s">
        <v>11</v>
      </c>
      <c r="E1" s="63" t="s">
        <v>12</v>
      </c>
      <c r="F1" s="63" t="s">
        <v>13</v>
      </c>
      <c r="G1" s="63" t="s">
        <v>14</v>
      </c>
      <c r="H1" s="63" t="s">
        <v>15</v>
      </c>
      <c r="I1" s="36"/>
      <c r="J1" s="36"/>
      <c r="K1" s="36"/>
      <c r="L1" s="36"/>
      <c r="M1" s="36"/>
      <c r="N1" s="36"/>
      <c r="O1" s="36"/>
    </row>
    <row r="2" spans="1:15" s="36" customFormat="1" ht="11.25" x14ac:dyDescent="0.2">
      <c r="A2" s="47" t="s">
        <v>7</v>
      </c>
      <c r="B2" s="48">
        <v>1</v>
      </c>
      <c r="C2" s="51">
        <v>355133229</v>
      </c>
      <c r="D2" s="52" t="s">
        <v>17</v>
      </c>
      <c r="E2" s="52" t="s">
        <v>18</v>
      </c>
      <c r="F2" s="52">
        <v>16112009</v>
      </c>
      <c r="G2" s="52">
        <v>1020</v>
      </c>
      <c r="H2" s="42" t="str">
        <f>REPT(" ",263)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2" s="38" t="str">
        <f>CONCATENATE(A2,REPT("0",7-LEN(B2)),B2,C2,D2,E2,F2,G2,H2)</f>
        <v xml:space="preserve">00100000001355133229TESTT161120091020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J2" s="36">
        <f>LEN(I2)</f>
        <v>300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L2" sqref="L2"/>
    </sheetView>
  </sheetViews>
  <sheetFormatPr baseColWidth="10" defaultRowHeight="12.75" x14ac:dyDescent="0.2"/>
  <cols>
    <col min="1" max="1" width="6.5703125" customWidth="1"/>
    <col min="2" max="2" width="6.42578125" customWidth="1"/>
    <col min="3" max="3" width="13" customWidth="1"/>
    <col min="4" max="4" width="10.140625" bestFit="1" customWidth="1"/>
    <col min="5" max="5" width="9.7109375" bestFit="1" customWidth="1"/>
    <col min="6" max="6" width="9" customWidth="1"/>
    <col min="7" max="7" width="9.28515625" customWidth="1"/>
    <col min="8" max="8" width="8" customWidth="1"/>
    <col min="9" max="10" width="9.85546875" customWidth="1"/>
    <col min="11" max="11" width="5.85546875" customWidth="1"/>
    <col min="12" max="12" width="48" customWidth="1"/>
    <col min="13" max="13" width="4" bestFit="1" customWidth="1"/>
  </cols>
  <sheetData>
    <row r="1" spans="1:16" ht="56.25" x14ac:dyDescent="0.2">
      <c r="A1" s="63" t="s">
        <v>4</v>
      </c>
      <c r="B1" s="63" t="s">
        <v>8</v>
      </c>
      <c r="C1" s="74" t="s">
        <v>129</v>
      </c>
      <c r="D1" s="65" t="s">
        <v>118</v>
      </c>
      <c r="E1" s="63" t="s">
        <v>22</v>
      </c>
      <c r="F1" s="63" t="s">
        <v>23</v>
      </c>
      <c r="G1" s="63" t="s">
        <v>24</v>
      </c>
      <c r="H1" s="63" t="s">
        <v>25</v>
      </c>
      <c r="I1" s="63" t="s">
        <v>26</v>
      </c>
      <c r="J1" s="74" t="s">
        <v>128</v>
      </c>
      <c r="K1" s="36" t="s">
        <v>15</v>
      </c>
      <c r="L1" s="36"/>
      <c r="M1" s="36"/>
      <c r="N1" s="36"/>
      <c r="O1" s="36"/>
      <c r="P1" s="36"/>
    </row>
    <row r="2" spans="1:16" s="36" customFormat="1" ht="11.25" x14ac:dyDescent="0.2">
      <c r="A2" s="48" t="s">
        <v>19</v>
      </c>
      <c r="B2" s="59">
        <f>'enregistrement remetttant'!B2+1</f>
        <v>2</v>
      </c>
      <c r="C2" s="53" t="s">
        <v>27</v>
      </c>
      <c r="D2" s="53" t="s">
        <v>28</v>
      </c>
      <c r="E2" s="73" t="s">
        <v>131</v>
      </c>
      <c r="F2" s="53" t="s">
        <v>5</v>
      </c>
      <c r="G2" s="54">
        <v>20090430</v>
      </c>
      <c r="H2" s="54">
        <v>200906</v>
      </c>
      <c r="I2" s="53" t="s">
        <v>29</v>
      </c>
      <c r="J2" s="53">
        <v>21</v>
      </c>
      <c r="K2" s="42" t="str">
        <f>REPT(" ",250)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</v>
      </c>
      <c r="L2" s="50" t="str">
        <f>CONCATENATE(A2,REPT("0",7-LEN(B2)),B2,C2,D2,E2,F2,G2,H2,I2,REPT("0",3-LEN(J2)),J2,$K$2)</f>
        <v xml:space="preserve">00200000002SCPI20060301SITRIN20090430200906SCO4021                                                                                                                                                                                                                                                          </v>
      </c>
      <c r="M2" s="36">
        <f>LEN(L2)</f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22" sqref="F22"/>
    </sheetView>
  </sheetViews>
  <sheetFormatPr baseColWidth="10" defaultRowHeight="11.25" x14ac:dyDescent="0.2"/>
  <cols>
    <col min="1" max="1" width="7.42578125" style="36" customWidth="1"/>
    <col min="2" max="2" width="7.7109375" style="36" customWidth="1"/>
    <col min="3" max="3" width="15.28515625" style="36" customWidth="1"/>
    <col min="4" max="4" width="12" style="36" bestFit="1" customWidth="1"/>
    <col min="5" max="5" width="11.28515625" style="36" bestFit="1" customWidth="1"/>
    <col min="6" max="6" width="10.7109375" style="36" customWidth="1"/>
    <col min="7" max="9" width="10.5703125" style="36" customWidth="1"/>
    <col min="10" max="10" width="5" style="36" customWidth="1"/>
    <col min="11" max="11" width="94.28515625" style="38" customWidth="1"/>
    <col min="12" max="12" width="4" style="36" bestFit="1" customWidth="1"/>
    <col min="13" max="252" width="9.140625" style="36" customWidth="1"/>
    <col min="253" max="16384" width="11.42578125" style="36"/>
  </cols>
  <sheetData>
    <row r="1" spans="1:12" ht="45" x14ac:dyDescent="0.2">
      <c r="A1" s="63" t="s">
        <v>4</v>
      </c>
      <c r="B1" s="63" t="s">
        <v>35</v>
      </c>
      <c r="C1" s="71" t="s">
        <v>129</v>
      </c>
      <c r="D1" s="63" t="s">
        <v>37</v>
      </c>
      <c r="E1" s="63" t="s">
        <v>38</v>
      </c>
      <c r="F1" s="66" t="s">
        <v>39</v>
      </c>
      <c r="G1" s="66" t="s">
        <v>40</v>
      </c>
      <c r="H1" s="66" t="s">
        <v>119</v>
      </c>
      <c r="I1" s="66" t="s">
        <v>120</v>
      </c>
      <c r="J1" s="63" t="s">
        <v>41</v>
      </c>
    </row>
    <row r="2" spans="1:12" x14ac:dyDescent="0.2">
      <c r="A2" s="39">
        <v>1020</v>
      </c>
      <c r="B2" s="41">
        <f>'enregistrement declarant'!B2+1</f>
        <v>3</v>
      </c>
      <c r="C2" s="55" t="str">
        <f>'enregistrement declarant'!$C$2</f>
        <v>SCPI20060301</v>
      </c>
      <c r="D2" s="54" t="s">
        <v>43</v>
      </c>
      <c r="E2" s="56" t="s">
        <v>44</v>
      </c>
      <c r="F2" s="54">
        <v>151000000</v>
      </c>
      <c r="G2" s="54">
        <v>254000000</v>
      </c>
      <c r="H2" s="54" t="s">
        <v>121</v>
      </c>
      <c r="I2" s="54">
        <v>99955</v>
      </c>
      <c r="J2" s="37" t="str">
        <f>REPT(" ",207)</f>
        <v xml:space="preserve">                                                                                                                                                                                                               </v>
      </c>
      <c r="K2" s="38" t="str">
        <f>CONCATENATE(A2,REPT("0",7-LEN(B2)),B2,C2,D2,E2,REPT("0",15-LEN(F2)),F2,REPT("0",15-LEN(G2)),G2,H2,REPT("0",15-LEN(I2)),I2,J2)</f>
        <v xml:space="preserve">10200000003SCPI20060301FR75025HEUR0569874523156000000151000000000000254000000A000000000099955                                                                                                                                                                                                               </v>
      </c>
      <c r="L2" s="36">
        <f>LEN(K2)</f>
        <v>300</v>
      </c>
    </row>
    <row r="3" spans="1:12" x14ac:dyDescent="0.2">
      <c r="A3" s="39">
        <f>A2</f>
        <v>1020</v>
      </c>
      <c r="B3" s="54">
        <f>B2+1</f>
        <v>4</v>
      </c>
      <c r="C3" s="55" t="str">
        <f>'enregistrement declarant'!$C$2</f>
        <v>SCPI20060301</v>
      </c>
      <c r="D3" s="54" t="s">
        <v>45</v>
      </c>
      <c r="E3" s="56" t="s">
        <v>46</v>
      </c>
      <c r="F3" s="54">
        <v>123850000</v>
      </c>
      <c r="G3" s="54">
        <v>186430000</v>
      </c>
      <c r="H3" s="54" t="s">
        <v>122</v>
      </c>
      <c r="I3" s="54">
        <v>77744</v>
      </c>
      <c r="J3" s="37" t="str">
        <f>REPT(" ",207)</f>
        <v xml:space="preserve">                                                                                                                                                                                                               </v>
      </c>
      <c r="K3" s="38" t="str">
        <f>CONCATENATE(A3,REPT("0",7-LEN(B3)),B3,C3,D3,E3,REPT("0",15-LEN(F3)),F3,REPT("0",15-LEN(G3)),G3,H3,REPT("0",15-LEN(I3)),I3,J3)</f>
        <v xml:space="preserve">10200000004SCPI20060301GB99025BLBP0569874523146000000123850000000000186430000V000000000077744                                                                                                                                                                                                               </v>
      </c>
      <c r="L3" s="36">
        <f t="shared" ref="L3:L4" si="0">LEN(K3)</f>
        <v>300</v>
      </c>
    </row>
    <row r="4" spans="1:12" x14ac:dyDescent="0.2">
      <c r="A4" s="39">
        <f>A3</f>
        <v>1020</v>
      </c>
      <c r="B4" s="54">
        <f>B3+1</f>
        <v>5</v>
      </c>
      <c r="C4" s="55" t="str">
        <f>C3</f>
        <v>SCPI20060301</v>
      </c>
      <c r="D4" s="54" t="s">
        <v>43</v>
      </c>
      <c r="E4" s="56" t="s">
        <v>47</v>
      </c>
      <c r="F4" s="54">
        <v>569846300</v>
      </c>
      <c r="G4" s="54">
        <f>F4*1.26</f>
        <v>718006338</v>
      </c>
      <c r="H4" s="54" t="s">
        <v>121</v>
      </c>
      <c r="I4" s="54">
        <v>88833</v>
      </c>
      <c r="J4" s="37" t="str">
        <f>REPT(" ",207)</f>
        <v xml:space="preserve">                                                                                                                                                                                                               </v>
      </c>
      <c r="K4" s="38" t="str">
        <f>CONCATENATE(A4,REPT("0",7-LEN(B4)),B4,C4,D4,E4,REPT("0",15-LEN(F4)),F4,REPT("0",15-LEN(G4)),G4,H4,REPT("0",15-LEN(I4)),I4,J4)</f>
        <v xml:space="preserve">10200000005SCPI20060301FR75025HEUR0658941256321000000569846300000000718006338A000000000088833                                                                                                                                                                                                               </v>
      </c>
      <c r="L4" s="36">
        <f t="shared" si="0"/>
        <v>300</v>
      </c>
    </row>
    <row r="5" spans="1:12" x14ac:dyDescent="0.2">
      <c r="A5" s="40"/>
      <c r="J5" s="44"/>
    </row>
    <row r="6" spans="1:12" x14ac:dyDescent="0.2">
      <c r="A6" s="40"/>
      <c r="J6" s="44"/>
    </row>
    <row r="7" spans="1:12" x14ac:dyDescent="0.2">
      <c r="A7" s="40"/>
      <c r="J7" s="44"/>
    </row>
    <row r="8" spans="1:12" x14ac:dyDescent="0.2">
      <c r="A8" s="40"/>
      <c r="J8" s="44"/>
    </row>
    <row r="9" spans="1:12" x14ac:dyDescent="0.2">
      <c r="A9" s="40"/>
      <c r="J9" s="44"/>
    </row>
    <row r="10" spans="1:12" x14ac:dyDescent="0.2">
      <c r="A10" s="40"/>
      <c r="J10" s="44"/>
    </row>
    <row r="11" spans="1:12" x14ac:dyDescent="0.2">
      <c r="A11" s="40"/>
      <c r="J11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C1" sqref="C1"/>
    </sheetView>
  </sheetViews>
  <sheetFormatPr baseColWidth="10" defaultRowHeight="12.75" x14ac:dyDescent="0.2"/>
  <cols>
    <col min="1" max="2" width="7.28515625" customWidth="1"/>
    <col min="3" max="3" width="11" bestFit="1" customWidth="1"/>
    <col min="4" max="4" width="8.28515625" customWidth="1"/>
    <col min="5" max="5" width="9.5703125" bestFit="1" customWidth="1"/>
    <col min="6" max="6" width="7.28515625" bestFit="1" customWidth="1"/>
    <col min="7" max="7" width="6.42578125" bestFit="1" customWidth="1"/>
    <col min="8" max="8" width="9.28515625" customWidth="1"/>
    <col min="9" max="9" width="10.140625" customWidth="1"/>
    <col min="10" max="10" width="5.140625" bestFit="1" customWidth="1"/>
    <col min="11" max="11" width="4.7109375" customWidth="1"/>
    <col min="12" max="12" width="9.85546875" hidden="1" customWidth="1"/>
    <col min="13" max="13" width="16.140625" hidden="1" customWidth="1"/>
    <col min="14" max="14" width="53.85546875" customWidth="1"/>
    <col min="15" max="15" width="4" bestFit="1" customWidth="1"/>
  </cols>
  <sheetData>
    <row r="1" spans="1:15" ht="56.25" x14ac:dyDescent="0.2">
      <c r="A1" s="63" t="s">
        <v>4</v>
      </c>
      <c r="B1" s="63" t="s">
        <v>35</v>
      </c>
      <c r="C1" s="72" t="s">
        <v>130</v>
      </c>
      <c r="D1" s="64" t="s">
        <v>49</v>
      </c>
      <c r="E1" s="63" t="s">
        <v>50</v>
      </c>
      <c r="F1" s="63" t="s">
        <v>52</v>
      </c>
      <c r="G1" s="63" t="s">
        <v>54</v>
      </c>
      <c r="H1" s="63" t="s">
        <v>57</v>
      </c>
      <c r="I1" s="63" t="s">
        <v>59</v>
      </c>
      <c r="J1" s="67" t="s">
        <v>62</v>
      </c>
      <c r="K1" s="63" t="s">
        <v>41</v>
      </c>
      <c r="L1" s="42" t="s">
        <v>30</v>
      </c>
      <c r="M1" s="42" t="s">
        <v>70</v>
      </c>
      <c r="N1" s="36"/>
      <c r="O1" s="36"/>
    </row>
    <row r="2" spans="1:15" x14ac:dyDescent="0.2">
      <c r="A2" s="59">
        <v>1030</v>
      </c>
      <c r="B2" s="57">
        <f>'enregist. parc immo (1020)'!B4+1</f>
        <v>6</v>
      </c>
      <c r="C2" s="53" t="str">
        <f>'enregistrement declarant'!$C$2</f>
        <v>SCPI20060301</v>
      </c>
      <c r="D2" s="59">
        <v>299000</v>
      </c>
      <c r="E2" s="58">
        <v>596000000</v>
      </c>
      <c r="F2" s="60" t="s">
        <v>66</v>
      </c>
      <c r="G2" s="42" t="str">
        <f>REPT(" ",3)</f>
        <v xml:space="preserve">   </v>
      </c>
      <c r="H2" s="58" t="s">
        <v>68</v>
      </c>
      <c r="I2" s="43" t="str">
        <f>REPT(" ",1)</f>
        <v xml:space="preserve"> </v>
      </c>
      <c r="J2" s="43" t="str">
        <f>REPT(" ",1)</f>
        <v xml:space="preserve"> </v>
      </c>
      <c r="K2" s="42" t="str">
        <f>REPT(" ",248)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2" s="42" t="str">
        <f t="shared" ref="L2:L13" si="0">CONCATENATE(REPT("0",7-LEN(B2)),B2)</f>
        <v>0000006</v>
      </c>
      <c r="M2" s="42" t="str">
        <f t="shared" ref="M2:M13" si="1">CONCATENATE(REPT("0",15-LEN(E2)),E2)</f>
        <v>000000596000000</v>
      </c>
      <c r="N2" s="45" t="str">
        <f>CONCATENATE(A2,L2,C2,D2,M2,F2,G2,H2,I2,J2,$K$2)</f>
        <v xml:space="preserve">10300000006SCPI20060301299000000000596000000+   FR                                                                                                                                                                                                                                                          </v>
      </c>
      <c r="O2" s="36">
        <f>LEN(N2)</f>
        <v>300</v>
      </c>
    </row>
    <row r="3" spans="1:15" x14ac:dyDescent="0.2">
      <c r="A3" s="59">
        <v>1030</v>
      </c>
      <c r="B3" s="58">
        <f>B2+1</f>
        <v>7</v>
      </c>
      <c r="C3" s="53" t="str">
        <f>'enregistrement declarant'!$C$2</f>
        <v>SCPI20060301</v>
      </c>
      <c r="D3" s="59">
        <v>238000</v>
      </c>
      <c r="E3" s="58">
        <v>56000000</v>
      </c>
      <c r="F3" s="60" t="s">
        <v>66</v>
      </c>
      <c r="G3" s="58" t="s">
        <v>67</v>
      </c>
      <c r="H3" s="58" t="s">
        <v>68</v>
      </c>
      <c r="I3" s="58" t="s">
        <v>18</v>
      </c>
      <c r="J3" s="58" t="s">
        <v>69</v>
      </c>
      <c r="K3" s="42" t="str">
        <f t="shared" ref="K3:K13" si="2">REPT(" ",248)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3" s="42" t="str">
        <f t="shared" si="0"/>
        <v>0000007</v>
      </c>
      <c r="M3" s="42" t="str">
        <f t="shared" si="1"/>
        <v>000000056000000</v>
      </c>
      <c r="N3" s="45" t="str">
        <f>CONCATENATE(A3,L3,C3,D3,M3,F3,G3,H3,I3,J3,$K3)</f>
        <v xml:space="preserve">10300000007SCPI20060301238000000000056000000+EURFRTC                                                                                                                                                                                                                                                        </v>
      </c>
      <c r="O3" s="36">
        <f t="shared" ref="O3:O13" si="3">LEN(N3)</f>
        <v>300</v>
      </c>
    </row>
    <row r="4" spans="1:15" x14ac:dyDescent="0.2">
      <c r="A4" s="59">
        <f>A3</f>
        <v>1030</v>
      </c>
      <c r="B4" s="58">
        <f t="shared" ref="B4:B13" si="4">B3+1</f>
        <v>8</v>
      </c>
      <c r="C4" s="53" t="str">
        <f>'enregistrement declarant'!$C$2</f>
        <v>SCPI20060301</v>
      </c>
      <c r="D4" s="59">
        <v>274000</v>
      </c>
      <c r="E4" s="58">
        <v>36000000</v>
      </c>
      <c r="F4" s="59" t="s">
        <v>66</v>
      </c>
      <c r="G4" s="58" t="s">
        <v>67</v>
      </c>
      <c r="H4" s="58" t="s">
        <v>68</v>
      </c>
      <c r="I4" s="58" t="s">
        <v>5</v>
      </c>
      <c r="J4" s="58" t="s">
        <v>69</v>
      </c>
      <c r="K4" s="42" t="str">
        <f t="shared" si="2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4" s="42" t="str">
        <f t="shared" si="0"/>
        <v>0000008</v>
      </c>
      <c r="M4" s="42" t="str">
        <f>CONCATENATE(REPT("0",15-LEN(E4)),E4)</f>
        <v>000000036000000</v>
      </c>
      <c r="N4" s="45" t="str">
        <f t="shared" ref="N4:N13" si="5">CONCATENATE(A4,L4,C4,D4,M4,F4,G4,H4,I4,J4,$K$2)</f>
        <v xml:space="preserve">10300000008SCPI20060301274000000000036000000+EURFRNC                                                                                                                                                                                                                                                        </v>
      </c>
      <c r="O4" s="36">
        <f t="shared" si="3"/>
        <v>300</v>
      </c>
    </row>
    <row r="5" spans="1:15" x14ac:dyDescent="0.2">
      <c r="A5" s="59">
        <f>A4</f>
        <v>1030</v>
      </c>
      <c r="B5" s="58">
        <f t="shared" si="4"/>
        <v>9</v>
      </c>
      <c r="C5" s="53" t="str">
        <f>'enregistrement declarant'!$C$2</f>
        <v>SCPI20060301</v>
      </c>
      <c r="D5" s="59">
        <v>275000</v>
      </c>
      <c r="E5" s="58">
        <v>0</v>
      </c>
      <c r="F5" s="60" t="s">
        <v>66</v>
      </c>
      <c r="G5" s="58" t="s">
        <v>67</v>
      </c>
      <c r="H5" s="58" t="s">
        <v>68</v>
      </c>
      <c r="I5" s="58" t="s">
        <v>18</v>
      </c>
      <c r="J5" s="58" t="s">
        <v>69</v>
      </c>
      <c r="K5" s="42" t="str">
        <f t="shared" si="2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5" s="42" t="str">
        <f t="shared" si="0"/>
        <v>0000009</v>
      </c>
      <c r="M5" s="42" t="str">
        <f t="shared" si="1"/>
        <v>000000000000000</v>
      </c>
      <c r="N5" s="45" t="str">
        <f t="shared" si="5"/>
        <v xml:space="preserve">10300000009SCPI20060301275000000000000000000+EURFRTC                                                                                                                                                                                                                                                        </v>
      </c>
      <c r="O5" s="36">
        <f t="shared" si="3"/>
        <v>300</v>
      </c>
    </row>
    <row r="6" spans="1:15" x14ac:dyDescent="0.2">
      <c r="A6" s="59">
        <f>A5</f>
        <v>1030</v>
      </c>
      <c r="B6" s="58">
        <f t="shared" si="4"/>
        <v>10</v>
      </c>
      <c r="C6" s="53" t="str">
        <f>'enregistrement declarant'!$C$2</f>
        <v>SCPI20060301</v>
      </c>
      <c r="D6" s="59">
        <v>276100</v>
      </c>
      <c r="E6" s="58">
        <v>15305600</v>
      </c>
      <c r="F6" s="59" t="s">
        <v>66</v>
      </c>
      <c r="G6" s="58" t="s">
        <v>67</v>
      </c>
      <c r="H6" s="42" t="str">
        <f>REPT(" ",2)</f>
        <v xml:space="preserve">  </v>
      </c>
      <c r="I6" s="43" t="str">
        <f t="shared" ref="I6:J11" si="6">REPT(" ",1)</f>
        <v xml:space="preserve"> </v>
      </c>
      <c r="J6" s="43" t="str">
        <f t="shared" si="6"/>
        <v xml:space="preserve"> </v>
      </c>
      <c r="K6" s="42" t="str">
        <f t="shared" si="2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6" s="42" t="str">
        <f t="shared" si="0"/>
        <v>0000010</v>
      </c>
      <c r="M6" s="42" t="str">
        <f t="shared" si="1"/>
        <v>000000015305600</v>
      </c>
      <c r="N6" s="45" t="str">
        <f t="shared" si="5"/>
        <v xml:space="preserve">10300000010SCPI20060301276100000000015305600+EUR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6" s="36">
        <f t="shared" si="3"/>
        <v>300</v>
      </c>
    </row>
    <row r="7" spans="1:15" x14ac:dyDescent="0.2">
      <c r="A7" s="59">
        <f t="shared" ref="A7:A13" si="7">A6</f>
        <v>1030</v>
      </c>
      <c r="B7" s="58">
        <f t="shared" si="4"/>
        <v>11</v>
      </c>
      <c r="C7" s="53" t="str">
        <f>'enregistrement declarant'!$C$2</f>
        <v>SCPI20060301</v>
      </c>
      <c r="D7" s="59">
        <v>276800</v>
      </c>
      <c r="E7" s="58">
        <v>0</v>
      </c>
      <c r="F7" s="60" t="s">
        <v>66</v>
      </c>
      <c r="G7" s="58" t="s">
        <v>67</v>
      </c>
      <c r="H7" s="42" t="str">
        <f>REPT(" ",2)</f>
        <v xml:space="preserve">  </v>
      </c>
      <c r="I7" s="43" t="str">
        <f t="shared" si="6"/>
        <v xml:space="preserve"> </v>
      </c>
      <c r="J7" s="43" t="str">
        <f t="shared" si="6"/>
        <v xml:space="preserve"> </v>
      </c>
      <c r="K7" s="42" t="str">
        <f t="shared" si="2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7" s="42" t="str">
        <f t="shared" si="0"/>
        <v>0000011</v>
      </c>
      <c r="M7" s="42" t="str">
        <f t="shared" si="1"/>
        <v>000000000000000</v>
      </c>
      <c r="N7" s="45" t="str">
        <f t="shared" si="5"/>
        <v xml:space="preserve">10300000011SCPI20060301276800000000000000000+EUR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7" s="36">
        <f t="shared" si="3"/>
        <v>300</v>
      </c>
    </row>
    <row r="8" spans="1:15" x14ac:dyDescent="0.2">
      <c r="A8" s="59">
        <f t="shared" si="7"/>
        <v>1030</v>
      </c>
      <c r="B8" s="58">
        <f t="shared" si="4"/>
        <v>12</v>
      </c>
      <c r="C8" s="53" t="str">
        <f>'enregistrement declarant'!$C$2</f>
        <v>SCPI20060301</v>
      </c>
      <c r="D8" s="59">
        <v>218000</v>
      </c>
      <c r="E8" s="58">
        <v>0</v>
      </c>
      <c r="F8" s="59" t="s">
        <v>66</v>
      </c>
      <c r="G8" s="58" t="s">
        <v>67</v>
      </c>
      <c r="H8" s="58" t="s">
        <v>68</v>
      </c>
      <c r="I8" s="58" t="s">
        <v>18</v>
      </c>
      <c r="J8" s="43" t="str">
        <f t="shared" si="6"/>
        <v xml:space="preserve"> </v>
      </c>
      <c r="K8" s="42" t="str">
        <f t="shared" si="2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8" s="42" t="str">
        <f t="shared" si="0"/>
        <v>0000012</v>
      </c>
      <c r="M8" s="42" t="str">
        <f t="shared" si="1"/>
        <v>000000000000000</v>
      </c>
      <c r="N8" s="45" t="str">
        <f t="shared" si="5"/>
        <v xml:space="preserve">10300000012SCPI20060301218000000000000000000+EURFRT                                                                                                                                                                                                                                                         </v>
      </c>
      <c r="O8" s="36">
        <f t="shared" si="3"/>
        <v>300</v>
      </c>
    </row>
    <row r="9" spans="1:15" x14ac:dyDescent="0.2">
      <c r="A9" s="59">
        <f t="shared" si="7"/>
        <v>1030</v>
      </c>
      <c r="B9" s="58">
        <f t="shared" si="4"/>
        <v>13</v>
      </c>
      <c r="C9" s="53" t="str">
        <f>'enregistrement declarant'!$C$2</f>
        <v>SCPI20060301</v>
      </c>
      <c r="D9" s="59">
        <v>200000</v>
      </c>
      <c r="E9" s="58">
        <v>0</v>
      </c>
      <c r="F9" s="60" t="s">
        <v>66</v>
      </c>
      <c r="G9" s="58" t="s">
        <v>67</v>
      </c>
      <c r="H9" s="42" t="str">
        <f t="shared" ref="H9:H10" si="8">REPT(" ",2)</f>
        <v xml:space="preserve">  </v>
      </c>
      <c r="I9" s="43" t="str">
        <f t="shared" ref="I9:I10" si="9">REPT(" ",1)</f>
        <v xml:space="preserve"> </v>
      </c>
      <c r="J9" s="43" t="str">
        <f t="shared" si="6"/>
        <v xml:space="preserve"> </v>
      </c>
      <c r="K9" s="42" t="str">
        <f t="shared" si="2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9" s="42" t="str">
        <f t="shared" si="0"/>
        <v>0000013</v>
      </c>
      <c r="M9" s="42" t="str">
        <f t="shared" si="1"/>
        <v>000000000000000</v>
      </c>
      <c r="N9" s="45" t="str">
        <f t="shared" si="5"/>
        <v xml:space="preserve">10300000013SCPI20060301200000000000000000000+EUR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9" s="36">
        <f t="shared" si="3"/>
        <v>300</v>
      </c>
    </row>
    <row r="10" spans="1:15" x14ac:dyDescent="0.2">
      <c r="A10" s="59">
        <f t="shared" si="7"/>
        <v>1030</v>
      </c>
      <c r="B10" s="58">
        <f t="shared" si="4"/>
        <v>14</v>
      </c>
      <c r="C10" s="53" t="str">
        <f>'enregistrement declarant'!$C$2</f>
        <v>SCPI20060301</v>
      </c>
      <c r="D10" s="59">
        <v>400000</v>
      </c>
      <c r="E10" s="58">
        <v>0</v>
      </c>
      <c r="F10" s="59" t="s">
        <v>66</v>
      </c>
      <c r="G10" s="58" t="s">
        <v>67</v>
      </c>
      <c r="H10" s="42" t="str">
        <f t="shared" si="8"/>
        <v xml:space="preserve">  </v>
      </c>
      <c r="I10" s="43" t="str">
        <f t="shared" si="9"/>
        <v xml:space="preserve"> </v>
      </c>
      <c r="J10" s="43" t="str">
        <f t="shared" si="6"/>
        <v xml:space="preserve"> </v>
      </c>
      <c r="K10" s="42" t="str">
        <f t="shared" si="2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10" s="42" t="str">
        <f t="shared" si="0"/>
        <v>0000014</v>
      </c>
      <c r="M10" s="42" t="str">
        <f t="shared" si="1"/>
        <v>000000000000000</v>
      </c>
      <c r="N10" s="45" t="str">
        <f t="shared" si="5"/>
        <v xml:space="preserve">10300000014SCPI20060301400000000000000000000+EUR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10" s="36">
        <f t="shared" si="3"/>
        <v>300</v>
      </c>
    </row>
    <row r="11" spans="1:15" x14ac:dyDescent="0.2">
      <c r="A11" s="59">
        <f t="shared" si="7"/>
        <v>1030</v>
      </c>
      <c r="B11" s="58">
        <f t="shared" si="4"/>
        <v>15</v>
      </c>
      <c r="C11" s="53" t="str">
        <f>'enregistrement declarant'!$C$2</f>
        <v>SCPI20060301</v>
      </c>
      <c r="D11" s="59">
        <v>410000</v>
      </c>
      <c r="E11" s="58">
        <v>0</v>
      </c>
      <c r="F11" s="60" t="s">
        <v>66</v>
      </c>
      <c r="G11" s="58" t="s">
        <v>67</v>
      </c>
      <c r="H11" s="58" t="s">
        <v>68</v>
      </c>
      <c r="I11" s="58" t="s">
        <v>18</v>
      </c>
      <c r="J11" s="43" t="str">
        <f t="shared" si="6"/>
        <v xml:space="preserve"> </v>
      </c>
      <c r="K11" s="42" t="str">
        <f t="shared" si="2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11" s="42" t="str">
        <f t="shared" si="0"/>
        <v>0000015</v>
      </c>
      <c r="M11" s="42" t="str">
        <f t="shared" si="1"/>
        <v>000000000000000</v>
      </c>
      <c r="N11" s="45" t="str">
        <f t="shared" si="5"/>
        <v xml:space="preserve">10300000015SCPI20060301410000000000000000000+EURFRT                                                                                                                                                                                                                                                         </v>
      </c>
      <c r="O11" s="36">
        <f t="shared" si="3"/>
        <v>300</v>
      </c>
    </row>
    <row r="12" spans="1:15" x14ac:dyDescent="0.2">
      <c r="A12" s="59">
        <f t="shared" si="7"/>
        <v>1030</v>
      </c>
      <c r="B12" s="58">
        <f t="shared" si="4"/>
        <v>16</v>
      </c>
      <c r="C12" s="53" t="str">
        <f>'enregistrement declarant'!$C$2</f>
        <v>SCPI20060301</v>
      </c>
      <c r="D12" s="59">
        <v>500000</v>
      </c>
      <c r="E12" s="58">
        <v>0</v>
      </c>
      <c r="F12" s="59" t="s">
        <v>66</v>
      </c>
      <c r="G12" s="58" t="s">
        <v>67</v>
      </c>
      <c r="H12" s="58" t="s">
        <v>68</v>
      </c>
      <c r="I12" s="58" t="s">
        <v>18</v>
      </c>
      <c r="J12" s="58" t="s">
        <v>69</v>
      </c>
      <c r="K12" s="42" t="str">
        <f t="shared" si="2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12" s="42" t="str">
        <f t="shared" si="0"/>
        <v>0000016</v>
      </c>
      <c r="M12" s="42" t="str">
        <f t="shared" si="1"/>
        <v>000000000000000</v>
      </c>
      <c r="N12" s="45" t="str">
        <f t="shared" si="5"/>
        <v xml:space="preserve">10300000016SCPI20060301500000000000000000000+EURFRTC                                                                                                                                                                                                                                                        </v>
      </c>
      <c r="O12" s="36">
        <f t="shared" si="3"/>
        <v>300</v>
      </c>
    </row>
    <row r="13" spans="1:15" x14ac:dyDescent="0.2">
      <c r="A13" s="59">
        <f t="shared" si="7"/>
        <v>1030</v>
      </c>
      <c r="B13" s="58">
        <f t="shared" si="4"/>
        <v>17</v>
      </c>
      <c r="C13" s="53" t="str">
        <f>'enregistrement declarant'!$C$2</f>
        <v>SCPI20060301</v>
      </c>
      <c r="D13" s="59">
        <v>518000</v>
      </c>
      <c r="E13" s="58">
        <v>0</v>
      </c>
      <c r="F13" s="60" t="s">
        <v>66</v>
      </c>
      <c r="G13" s="42" t="str">
        <f>REPT(" ",3)</f>
        <v xml:space="preserve">   </v>
      </c>
      <c r="H13" s="42" t="str">
        <f>REPT(" ",2)</f>
        <v xml:space="preserve">  </v>
      </c>
      <c r="I13" s="43" t="str">
        <f>REPT(" ",1)</f>
        <v xml:space="preserve"> </v>
      </c>
      <c r="J13" s="43" t="str">
        <f>REPT(" ",1)</f>
        <v xml:space="preserve"> </v>
      </c>
      <c r="K13" s="42" t="str">
        <f t="shared" si="2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13" s="42" t="str">
        <f t="shared" si="0"/>
        <v>0000017</v>
      </c>
      <c r="M13" s="42" t="str">
        <f t="shared" si="1"/>
        <v>000000000000000</v>
      </c>
      <c r="N13" s="45" t="str">
        <f t="shared" si="5"/>
        <v xml:space="preserve">10300000017SCPI20060301518000000000000000000+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13" s="36">
        <f t="shared" si="3"/>
        <v>300</v>
      </c>
    </row>
    <row r="14" spans="1:15" x14ac:dyDescent="0.2">
      <c r="K14" t="str">
        <f>REPT(" ",300)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15" spans="1:15" s="35" customFormat="1" x14ac:dyDescent="0.2">
      <c r="A15" s="31"/>
      <c r="B15" s="31"/>
      <c r="C15" s="31"/>
      <c r="D15" s="32"/>
      <c r="E15" s="33"/>
      <c r="F15" s="34"/>
      <c r="G15" s="31"/>
      <c r="H15" s="31"/>
      <c r="I15" s="31"/>
      <c r="J15" s="31"/>
      <c r="K15" s="31"/>
    </row>
    <row r="16" spans="1:15" s="35" customFormat="1" x14ac:dyDescent="0.2"/>
    <row r="17" spans="1:11" s="35" customFormat="1" x14ac:dyDescent="0.2">
      <c r="A17" s="31"/>
      <c r="B17" s="31"/>
      <c r="C17" s="31"/>
      <c r="D17" s="32"/>
      <c r="E17" s="33"/>
      <c r="F17" s="34"/>
      <c r="G17" s="31"/>
      <c r="H17" s="31"/>
      <c r="I17" s="31"/>
      <c r="J17" s="31"/>
      <c r="K17" s="31"/>
    </row>
    <row r="18" spans="1:11" s="35" customFormat="1" x14ac:dyDescent="0.2"/>
    <row r="19" spans="1:11" s="35" customFormat="1" x14ac:dyDescent="0.2"/>
  </sheetData>
  <hyperlinks>
    <hyperlink ref="J1" location="'Nom.3 durées initiales et resid'!A1" display="Durée initiale"/>
    <hyperlink ref="D1" location="'Nom.10-1 comptes actif'!A1" display="Code de Compte (actif)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6" workbookViewId="0">
      <selection activeCell="C16" sqref="C16"/>
    </sheetView>
  </sheetViews>
  <sheetFormatPr baseColWidth="10" defaultRowHeight="12.75" x14ac:dyDescent="0.2"/>
  <cols>
    <col min="1" max="1" width="7.5703125" customWidth="1"/>
    <col min="2" max="2" width="7.42578125" customWidth="1"/>
    <col min="3" max="3" width="15.140625" customWidth="1"/>
    <col min="5" max="5" width="12" customWidth="1"/>
    <col min="6" max="6" width="7.7109375" customWidth="1"/>
    <col min="7" max="7" width="9" customWidth="1"/>
    <col min="8" max="8" width="10.5703125" customWidth="1"/>
    <col min="9" max="9" width="0" hidden="1" customWidth="1"/>
    <col min="10" max="10" width="8" hidden="1" customWidth="1"/>
    <col min="11" max="11" width="9" hidden="1" customWidth="1"/>
    <col min="12" max="12" width="0" hidden="1" customWidth="1"/>
    <col min="13" max="13" width="16.140625" hidden="1" customWidth="1"/>
    <col min="14" max="14" width="55.5703125" customWidth="1"/>
  </cols>
  <sheetData>
    <row r="1" spans="1:15" ht="13.5" thickBot="1" x14ac:dyDescent="0.25">
      <c r="A1" s="11" t="s">
        <v>0</v>
      </c>
      <c r="B1" s="12" t="s">
        <v>31</v>
      </c>
      <c r="C1" s="12" t="s">
        <v>32</v>
      </c>
      <c r="D1" s="12" t="s">
        <v>33</v>
      </c>
      <c r="E1" s="12" t="s">
        <v>34</v>
      </c>
      <c r="F1" s="12" t="s">
        <v>1</v>
      </c>
      <c r="G1" s="12" t="s">
        <v>2</v>
      </c>
      <c r="H1" s="13" t="s">
        <v>3</v>
      </c>
    </row>
    <row r="2" spans="1:15" ht="51" x14ac:dyDescent="0.2">
      <c r="A2" s="14">
        <v>1</v>
      </c>
      <c r="B2" s="15" t="s">
        <v>4</v>
      </c>
      <c r="C2" s="15" t="s">
        <v>71</v>
      </c>
      <c r="D2" s="16" t="s">
        <v>5</v>
      </c>
      <c r="E2" s="16">
        <v>4</v>
      </c>
      <c r="F2" s="16">
        <v>1</v>
      </c>
      <c r="G2" s="16" t="s">
        <v>6</v>
      </c>
      <c r="H2" s="17" t="s">
        <v>72</v>
      </c>
    </row>
    <row r="3" spans="1:15" ht="51" x14ac:dyDescent="0.2">
      <c r="A3" s="14">
        <f>A2+1</f>
        <v>2</v>
      </c>
      <c r="B3" s="15" t="s">
        <v>35</v>
      </c>
      <c r="C3" s="15" t="s">
        <v>20</v>
      </c>
      <c r="D3" s="16" t="s">
        <v>5</v>
      </c>
      <c r="E3" s="16">
        <v>7</v>
      </c>
      <c r="F3" s="16">
        <f t="shared" ref="F3:F12" si="0">E2+F2</f>
        <v>5</v>
      </c>
      <c r="G3" s="16" t="s">
        <v>6</v>
      </c>
      <c r="H3" s="17" t="s">
        <v>21</v>
      </c>
    </row>
    <row r="4" spans="1:15" ht="63.75" x14ac:dyDescent="0.2">
      <c r="A4" s="18">
        <f t="shared" ref="A4:A12" si="1">A3+1</f>
        <v>3</v>
      </c>
      <c r="B4" s="5" t="s">
        <v>48</v>
      </c>
      <c r="C4" s="3" t="s">
        <v>36</v>
      </c>
      <c r="D4" s="19" t="s">
        <v>10</v>
      </c>
      <c r="E4" s="16">
        <v>12</v>
      </c>
      <c r="F4" s="16">
        <f t="shared" si="0"/>
        <v>12</v>
      </c>
      <c r="G4" s="16" t="s">
        <v>6</v>
      </c>
      <c r="H4" s="17"/>
    </row>
    <row r="5" spans="1:15" ht="63.75" x14ac:dyDescent="0.2">
      <c r="A5" s="20">
        <f t="shared" si="1"/>
        <v>4</v>
      </c>
      <c r="B5" s="21" t="s">
        <v>73</v>
      </c>
      <c r="C5" s="6" t="s">
        <v>74</v>
      </c>
      <c r="D5" s="22" t="s">
        <v>5</v>
      </c>
      <c r="E5" s="22">
        <v>6</v>
      </c>
      <c r="F5" s="22">
        <f t="shared" si="0"/>
        <v>24</v>
      </c>
      <c r="G5" s="22" t="s">
        <v>6</v>
      </c>
      <c r="H5" s="7" t="s">
        <v>75</v>
      </c>
    </row>
    <row r="6" spans="1:15" ht="63.75" x14ac:dyDescent="0.2">
      <c r="A6" s="14">
        <f t="shared" si="1"/>
        <v>5</v>
      </c>
      <c r="B6" s="23" t="s">
        <v>50</v>
      </c>
      <c r="C6" s="23" t="s">
        <v>51</v>
      </c>
      <c r="D6" s="24" t="s">
        <v>5</v>
      </c>
      <c r="E6" s="25">
        <v>15</v>
      </c>
      <c r="F6" s="16">
        <f t="shared" si="0"/>
        <v>30</v>
      </c>
      <c r="G6" s="24" t="s">
        <v>6</v>
      </c>
      <c r="H6" s="26"/>
    </row>
    <row r="7" spans="1:15" ht="38.25" x14ac:dyDescent="0.2">
      <c r="A7" s="14">
        <f t="shared" si="1"/>
        <v>6</v>
      </c>
      <c r="B7" s="15" t="s">
        <v>52</v>
      </c>
      <c r="C7" s="15" t="s">
        <v>76</v>
      </c>
      <c r="D7" s="16" t="s">
        <v>10</v>
      </c>
      <c r="E7" s="16">
        <v>1</v>
      </c>
      <c r="F7" s="16">
        <f t="shared" si="0"/>
        <v>45</v>
      </c>
      <c r="G7" s="16" t="s">
        <v>6</v>
      </c>
      <c r="H7" s="17" t="s">
        <v>53</v>
      </c>
    </row>
    <row r="8" spans="1:15" ht="38.25" x14ac:dyDescent="0.2">
      <c r="A8" s="14">
        <f t="shared" si="1"/>
        <v>7</v>
      </c>
      <c r="B8" s="15" t="s">
        <v>54</v>
      </c>
      <c r="C8" s="1" t="s">
        <v>55</v>
      </c>
      <c r="D8" s="16" t="s">
        <v>10</v>
      </c>
      <c r="E8" s="16">
        <v>3</v>
      </c>
      <c r="F8" s="16">
        <f t="shared" si="0"/>
        <v>46</v>
      </c>
      <c r="G8" s="8" t="s">
        <v>77</v>
      </c>
      <c r="H8" s="2" t="s">
        <v>56</v>
      </c>
    </row>
    <row r="9" spans="1:15" ht="89.25" x14ac:dyDescent="0.2">
      <c r="A9" s="14">
        <f t="shared" si="1"/>
        <v>8</v>
      </c>
      <c r="B9" s="15" t="s">
        <v>57</v>
      </c>
      <c r="C9" s="9" t="s">
        <v>58</v>
      </c>
      <c r="D9" s="16" t="s">
        <v>10</v>
      </c>
      <c r="E9" s="16">
        <v>2</v>
      </c>
      <c r="F9" s="16">
        <f t="shared" si="0"/>
        <v>49</v>
      </c>
      <c r="G9" s="8" t="s">
        <v>77</v>
      </c>
      <c r="H9" s="2" t="s">
        <v>56</v>
      </c>
    </row>
    <row r="10" spans="1:15" ht="89.25" x14ac:dyDescent="0.2">
      <c r="A10" s="14">
        <f t="shared" si="1"/>
        <v>9</v>
      </c>
      <c r="B10" s="15" t="s">
        <v>59</v>
      </c>
      <c r="C10" s="4" t="s">
        <v>60</v>
      </c>
      <c r="D10" s="16" t="s">
        <v>10</v>
      </c>
      <c r="E10" s="16">
        <v>1</v>
      </c>
      <c r="F10" s="16">
        <f t="shared" si="0"/>
        <v>51</v>
      </c>
      <c r="G10" s="8" t="s">
        <v>77</v>
      </c>
      <c r="H10" s="2" t="s">
        <v>61</v>
      </c>
    </row>
    <row r="11" spans="1:15" ht="25.5" x14ac:dyDescent="0.2">
      <c r="A11" s="14">
        <f t="shared" si="1"/>
        <v>10</v>
      </c>
      <c r="B11" s="15" t="s">
        <v>78</v>
      </c>
      <c r="C11" s="4" t="s">
        <v>63</v>
      </c>
      <c r="D11" s="16" t="s">
        <v>10</v>
      </c>
      <c r="E11" s="16">
        <v>1</v>
      </c>
      <c r="F11" s="16">
        <f t="shared" si="0"/>
        <v>52</v>
      </c>
      <c r="G11" s="8" t="s">
        <v>77</v>
      </c>
      <c r="H11" s="2" t="s">
        <v>64</v>
      </c>
    </row>
    <row r="12" spans="1:15" ht="38.25" x14ac:dyDescent="0.2">
      <c r="A12" s="14">
        <f t="shared" si="1"/>
        <v>11</v>
      </c>
      <c r="B12" s="10" t="s">
        <v>65</v>
      </c>
      <c r="C12" s="15" t="s">
        <v>42</v>
      </c>
      <c r="D12" s="16" t="s">
        <v>10</v>
      </c>
      <c r="E12" s="16">
        <f>_TD3-SUM(E2:E11)</f>
        <v>248</v>
      </c>
      <c r="F12" s="16">
        <f t="shared" si="0"/>
        <v>53</v>
      </c>
      <c r="G12" s="16" t="s">
        <v>6</v>
      </c>
      <c r="H12" s="16" t="s">
        <v>16</v>
      </c>
    </row>
    <row r="13" spans="1:15" x14ac:dyDescent="0.2">
      <c r="A13" s="27"/>
      <c r="B13" s="27"/>
      <c r="C13" s="27"/>
      <c r="D13" s="28" t="s">
        <v>79</v>
      </c>
      <c r="E13" s="29">
        <v>300</v>
      </c>
      <c r="F13" s="29"/>
      <c r="G13" s="29"/>
      <c r="H13" s="30"/>
    </row>
    <row r="16" spans="1:15" ht="45" x14ac:dyDescent="0.2">
      <c r="A16" s="63" t="s">
        <v>4</v>
      </c>
      <c r="B16" s="63" t="s">
        <v>35</v>
      </c>
      <c r="C16" s="71" t="s">
        <v>129</v>
      </c>
      <c r="D16" s="65" t="s">
        <v>73</v>
      </c>
      <c r="E16" s="63" t="s">
        <v>50</v>
      </c>
      <c r="F16" s="63" t="s">
        <v>52</v>
      </c>
      <c r="G16" s="63" t="s">
        <v>54</v>
      </c>
      <c r="H16" s="63" t="s">
        <v>57</v>
      </c>
      <c r="I16" s="36" t="s">
        <v>59</v>
      </c>
      <c r="J16" s="36" t="s">
        <v>78</v>
      </c>
      <c r="K16" s="36" t="s">
        <v>65</v>
      </c>
      <c r="L16" s="36" t="s">
        <v>30</v>
      </c>
      <c r="M16" s="36" t="s">
        <v>70</v>
      </c>
      <c r="N16" s="36"/>
      <c r="O16" s="36"/>
    </row>
    <row r="17" spans="1:15" s="36" customFormat="1" ht="11.25" x14ac:dyDescent="0.2">
      <c r="A17" s="59">
        <v>1040</v>
      </c>
      <c r="B17" s="58">
        <f>'enregist. autre actif (1030)'!B13+1</f>
        <v>18</v>
      </c>
      <c r="C17" s="53" t="str">
        <f>'enregistrement declarant'!$C$2</f>
        <v>SCPI20060301</v>
      </c>
      <c r="D17" s="59">
        <v>100000</v>
      </c>
      <c r="E17" s="58">
        <v>0</v>
      </c>
      <c r="F17" s="59" t="s">
        <v>80</v>
      </c>
      <c r="G17" s="58" t="s">
        <v>67</v>
      </c>
      <c r="H17" s="42" t="str">
        <f>REPT(" ",2)</f>
        <v xml:space="preserve">  </v>
      </c>
      <c r="I17" s="42" t="str">
        <f>REPT(" ",1)</f>
        <v xml:space="preserve"> </v>
      </c>
      <c r="J17" s="42" t="str">
        <f>REPT(" ",1)</f>
        <v xml:space="preserve"> </v>
      </c>
      <c r="K17" s="42" t="str">
        <f>REPT(" ",248)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17" s="42" t="str">
        <f>CONCATENATE(REPT("0",7-LEN(B17)),B17)</f>
        <v>0000018</v>
      </c>
      <c r="M17" s="42" t="str">
        <f>CONCATENATE(REPT("0",15-LEN(E17)),E17)</f>
        <v>000000000000000</v>
      </c>
      <c r="N17" s="49" t="str">
        <f>CONCATENATE(A17,L17,C17,D17,M17,F17,G17,H17,I17,J17,K17)</f>
        <v xml:space="preserve">10400000018SCPI20060301100000000000000000000-EUR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17" s="36">
        <f>LEN(N17)</f>
        <v>300</v>
      </c>
    </row>
    <row r="18" spans="1:15" s="36" customFormat="1" ht="11.25" x14ac:dyDescent="0.2">
      <c r="A18" s="59">
        <f>A17</f>
        <v>1040</v>
      </c>
      <c r="B18" s="58">
        <f>B17+1</f>
        <v>19</v>
      </c>
      <c r="C18" s="53" t="str">
        <f>'enregistrement declarant'!$C$2</f>
        <v>SCPI20060301</v>
      </c>
      <c r="D18" s="59">
        <v>108000</v>
      </c>
      <c r="E18" s="58">
        <v>0</v>
      </c>
      <c r="F18" s="59" t="s">
        <v>80</v>
      </c>
      <c r="G18" s="42" t="str">
        <f>REPT(" ",3)</f>
        <v xml:space="preserve">   </v>
      </c>
      <c r="H18" s="42" t="str">
        <f t="shared" ref="H18:H21" si="2">REPT(" ",2)</f>
        <v xml:space="preserve">  </v>
      </c>
      <c r="I18" s="42" t="str">
        <f t="shared" ref="I18:J21" si="3">REPT(" ",1)</f>
        <v xml:space="preserve"> </v>
      </c>
      <c r="J18" s="42" t="str">
        <f t="shared" si="3"/>
        <v xml:space="preserve"> </v>
      </c>
      <c r="K18" s="42" t="str">
        <f t="shared" ref="K18:K28" si="4">REPT(" ",248)</f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18" s="42" t="str">
        <f>CONCATENATE(REPT("0",7-LEN(B18)),B18)</f>
        <v>0000019</v>
      </c>
      <c r="M18" s="42" t="str">
        <f t="shared" ref="M18" si="5">CONCATENATE(REPT("0",15-LEN(E18)),E18)</f>
        <v>000000000000000</v>
      </c>
      <c r="N18" s="49" t="str">
        <f t="shared" ref="N18:N28" si="6">CONCATENATE(A18,L18,C18,D18,M18,F18,G18,H18,I18,J18,K18)</f>
        <v xml:space="preserve">10400000019SCPI20060301108000000000000000000-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18" s="36">
        <f t="shared" ref="O18:O28" si="7">LEN(N18)</f>
        <v>300</v>
      </c>
    </row>
    <row r="19" spans="1:15" s="36" customFormat="1" ht="11.25" x14ac:dyDescent="0.2">
      <c r="A19" s="59">
        <f t="shared" ref="A19:A22" si="8">A18</f>
        <v>1040</v>
      </c>
      <c r="B19" s="58">
        <f t="shared" ref="B19:B22" si="9">B18+1</f>
        <v>20</v>
      </c>
      <c r="C19" s="53" t="str">
        <f>'enregistrement declarant'!$C$2</f>
        <v>SCPI20060301</v>
      </c>
      <c r="D19" s="59">
        <v>109000</v>
      </c>
      <c r="E19" s="58">
        <v>0</v>
      </c>
      <c r="F19" s="59" t="s">
        <v>80</v>
      </c>
      <c r="G19" s="42" t="str">
        <f t="shared" ref="G19:G21" si="10">REPT(" ",3)</f>
        <v xml:space="preserve">   </v>
      </c>
      <c r="H19" s="42" t="str">
        <f t="shared" si="2"/>
        <v xml:space="preserve">  </v>
      </c>
      <c r="I19" s="42" t="str">
        <f t="shared" si="3"/>
        <v xml:space="preserve"> </v>
      </c>
      <c r="J19" s="42" t="str">
        <f t="shared" si="3"/>
        <v xml:space="preserve"> </v>
      </c>
      <c r="K19" s="42" t="str">
        <f t="shared" si="4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19" s="42" t="str">
        <f t="shared" ref="L19:L28" si="11">CONCATENATE(REPT("0",7-LEN(B19)),B19)</f>
        <v>0000020</v>
      </c>
      <c r="M19" s="42" t="str">
        <f t="shared" ref="M19:M28" si="12">CONCATENATE(REPT("0",15-LEN(E19)),E19)</f>
        <v>000000000000000</v>
      </c>
      <c r="N19" s="49" t="str">
        <f t="shared" si="6"/>
        <v xml:space="preserve">10400000020SCPI20060301109000000000000000000-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19" s="36">
        <f t="shared" si="7"/>
        <v>300</v>
      </c>
    </row>
    <row r="20" spans="1:15" s="36" customFormat="1" ht="11.25" x14ac:dyDescent="0.2">
      <c r="A20" s="59">
        <f t="shared" si="8"/>
        <v>1040</v>
      </c>
      <c r="B20" s="58">
        <f t="shared" si="9"/>
        <v>21</v>
      </c>
      <c r="C20" s="53" t="str">
        <f>'enregistrement declarant'!$C$2</f>
        <v>SCPI20060301</v>
      </c>
      <c r="D20" s="62">
        <v>888888</v>
      </c>
      <c r="E20" s="58">
        <v>0</v>
      </c>
      <c r="F20" s="59" t="s">
        <v>80</v>
      </c>
      <c r="G20" s="42" t="str">
        <f t="shared" si="10"/>
        <v xml:space="preserve">   </v>
      </c>
      <c r="H20" s="42" t="str">
        <f t="shared" si="2"/>
        <v xml:space="preserve">  </v>
      </c>
      <c r="I20" s="42" t="str">
        <f t="shared" si="3"/>
        <v xml:space="preserve"> </v>
      </c>
      <c r="J20" s="42" t="str">
        <f t="shared" si="3"/>
        <v xml:space="preserve"> </v>
      </c>
      <c r="K20" s="42" t="str">
        <f t="shared" si="4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20" s="42" t="str">
        <f t="shared" si="11"/>
        <v>0000021</v>
      </c>
      <c r="M20" s="42" t="str">
        <f t="shared" si="12"/>
        <v>000000000000000</v>
      </c>
      <c r="N20" s="49" t="str">
        <f t="shared" si="6"/>
        <v xml:space="preserve">10400000021SCPI20060301888888000000000000000-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20" s="36">
        <f t="shared" si="7"/>
        <v>300</v>
      </c>
    </row>
    <row r="21" spans="1:15" s="36" customFormat="1" ht="11.25" x14ac:dyDescent="0.2">
      <c r="A21" s="59">
        <f t="shared" si="8"/>
        <v>1040</v>
      </c>
      <c r="B21" s="58">
        <f t="shared" si="9"/>
        <v>22</v>
      </c>
      <c r="C21" s="53" t="str">
        <f>'enregistrement declarant'!$C$2</f>
        <v>SCPI20060301</v>
      </c>
      <c r="D21" s="59">
        <v>140150</v>
      </c>
      <c r="E21" s="58">
        <v>0</v>
      </c>
      <c r="F21" s="59" t="s">
        <v>80</v>
      </c>
      <c r="G21" s="42" t="str">
        <f t="shared" si="10"/>
        <v xml:space="preserve">   </v>
      </c>
      <c r="H21" s="42" t="str">
        <f t="shared" si="2"/>
        <v xml:space="preserve">  </v>
      </c>
      <c r="I21" s="42" t="str">
        <f t="shared" si="3"/>
        <v xml:space="preserve"> </v>
      </c>
      <c r="J21" s="42" t="str">
        <f t="shared" si="3"/>
        <v xml:space="preserve"> </v>
      </c>
      <c r="K21" s="42" t="str">
        <f t="shared" si="4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21" s="42" t="str">
        <f t="shared" si="11"/>
        <v>0000022</v>
      </c>
      <c r="M21" s="42" t="str">
        <f t="shared" si="12"/>
        <v>000000000000000</v>
      </c>
      <c r="N21" s="49" t="str">
        <f t="shared" si="6"/>
        <v xml:space="preserve">10400000022SCPI20060301140150000000000000000-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21" s="36">
        <f t="shared" si="7"/>
        <v>300</v>
      </c>
    </row>
    <row r="22" spans="1:15" s="36" customFormat="1" ht="11.25" x14ac:dyDescent="0.2">
      <c r="A22" s="59">
        <f t="shared" si="8"/>
        <v>1040</v>
      </c>
      <c r="B22" s="58">
        <f t="shared" si="9"/>
        <v>23</v>
      </c>
      <c r="C22" s="53" t="str">
        <f>'enregistrement declarant'!$C$2</f>
        <v>SCPI20060301</v>
      </c>
      <c r="D22" s="59">
        <v>164000</v>
      </c>
      <c r="E22" s="58">
        <v>0</v>
      </c>
      <c r="F22" s="59" t="s">
        <v>80</v>
      </c>
      <c r="G22" s="58" t="s">
        <v>67</v>
      </c>
      <c r="H22" s="58" t="s">
        <v>68</v>
      </c>
      <c r="I22" s="36" t="s">
        <v>18</v>
      </c>
      <c r="J22" s="36" t="s">
        <v>69</v>
      </c>
      <c r="K22" s="42" t="str">
        <f t="shared" si="4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22" s="42" t="str">
        <f t="shared" si="11"/>
        <v>0000023</v>
      </c>
      <c r="M22" s="42" t="str">
        <f t="shared" si="12"/>
        <v>000000000000000</v>
      </c>
      <c r="N22" s="49" t="str">
        <f t="shared" si="6"/>
        <v xml:space="preserve">10400000023SCPI20060301164000000000000000000-EURFRTC                                                                                                                                                                                                                                                        </v>
      </c>
      <c r="O22" s="36">
        <f t="shared" si="7"/>
        <v>300</v>
      </c>
    </row>
    <row r="23" spans="1:15" s="36" customFormat="1" ht="11.25" x14ac:dyDescent="0.2">
      <c r="A23" s="59">
        <f t="shared" ref="A23:A28" si="13">A22</f>
        <v>1040</v>
      </c>
      <c r="B23" s="58">
        <f t="shared" ref="B23:B28" si="14">B22+1</f>
        <v>24</v>
      </c>
      <c r="C23" s="53" t="str">
        <f>'enregistrement declarant'!$C$2</f>
        <v>SCPI20060301</v>
      </c>
      <c r="D23" s="59">
        <v>165000</v>
      </c>
      <c r="E23" s="58">
        <v>0</v>
      </c>
      <c r="F23" s="59" t="s">
        <v>80</v>
      </c>
      <c r="G23" s="58" t="s">
        <v>67</v>
      </c>
      <c r="H23" s="58" t="s">
        <v>68</v>
      </c>
      <c r="I23" s="36" t="s">
        <v>18</v>
      </c>
      <c r="J23" s="36" t="s">
        <v>69</v>
      </c>
      <c r="K23" s="42" t="str">
        <f t="shared" si="4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23" s="42" t="str">
        <f t="shared" si="11"/>
        <v>0000024</v>
      </c>
      <c r="M23" s="42" t="str">
        <f t="shared" si="12"/>
        <v>000000000000000</v>
      </c>
      <c r="N23" s="49" t="str">
        <f t="shared" si="6"/>
        <v xml:space="preserve">10400000024SCPI20060301165000000000000000000-EURFRTC                                                                                                                                                                                                                                                        </v>
      </c>
      <c r="O23" s="36">
        <f t="shared" si="7"/>
        <v>300</v>
      </c>
    </row>
    <row r="24" spans="1:15" s="36" customFormat="1" ht="11.25" x14ac:dyDescent="0.2">
      <c r="A24" s="59">
        <f t="shared" si="13"/>
        <v>1040</v>
      </c>
      <c r="B24" s="58">
        <f t="shared" si="14"/>
        <v>25</v>
      </c>
      <c r="C24" s="53" t="str">
        <f>'enregistrement declarant'!$C$2</f>
        <v>SCPI20060301</v>
      </c>
      <c r="D24" s="59">
        <v>168500</v>
      </c>
      <c r="E24" s="58">
        <v>0</v>
      </c>
      <c r="F24" s="59" t="s">
        <v>80</v>
      </c>
      <c r="G24" s="58" t="s">
        <v>67</v>
      </c>
      <c r="H24" s="58" t="s">
        <v>68</v>
      </c>
      <c r="I24" s="36" t="s">
        <v>18</v>
      </c>
      <c r="J24" s="36" t="s">
        <v>69</v>
      </c>
      <c r="K24" s="42" t="str">
        <f t="shared" si="4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24" s="42" t="str">
        <f t="shared" si="11"/>
        <v>0000025</v>
      </c>
      <c r="M24" s="42" t="str">
        <f t="shared" si="12"/>
        <v>000000000000000</v>
      </c>
      <c r="N24" s="49" t="str">
        <f t="shared" si="6"/>
        <v xml:space="preserve">10400000025SCPI20060301168500000000000000000-EURFRTC                                                                                                                                                                                                                                                        </v>
      </c>
      <c r="O24" s="36">
        <f t="shared" si="7"/>
        <v>300</v>
      </c>
    </row>
    <row r="25" spans="1:15" s="36" customFormat="1" ht="11.25" x14ac:dyDescent="0.2">
      <c r="A25" s="59">
        <f t="shared" si="13"/>
        <v>1040</v>
      </c>
      <c r="B25" s="58">
        <f t="shared" si="14"/>
        <v>26</v>
      </c>
      <c r="C25" s="53" t="str">
        <f>'enregistrement declarant'!$C$2</f>
        <v>SCPI20060301</v>
      </c>
      <c r="D25" s="59">
        <v>168800</v>
      </c>
      <c r="E25" s="58">
        <v>0</v>
      </c>
      <c r="F25" s="59" t="s">
        <v>80</v>
      </c>
      <c r="G25" s="42" t="str">
        <f>REPT(" ",3)</f>
        <v xml:space="preserve">   </v>
      </c>
      <c r="H25" s="42" t="str">
        <f t="shared" ref="H25:H26" si="15">REPT(" ",2)</f>
        <v xml:space="preserve">  </v>
      </c>
      <c r="I25" s="42" t="str">
        <f t="shared" ref="I25:J26" si="16">REPT(" ",1)</f>
        <v xml:space="preserve"> </v>
      </c>
      <c r="J25" s="42" t="str">
        <f t="shared" si="16"/>
        <v xml:space="preserve"> </v>
      </c>
      <c r="K25" s="42" t="str">
        <f t="shared" si="4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25" s="42" t="str">
        <f t="shared" si="11"/>
        <v>0000026</v>
      </c>
      <c r="M25" s="42" t="str">
        <f t="shared" si="12"/>
        <v>000000000000000</v>
      </c>
      <c r="N25" s="49" t="str">
        <f t="shared" si="6"/>
        <v xml:space="preserve">10400000026SCPI20060301168800000000000000000-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25" s="36">
        <f t="shared" si="7"/>
        <v>300</v>
      </c>
    </row>
    <row r="26" spans="1:15" s="36" customFormat="1" ht="11.25" x14ac:dyDescent="0.2">
      <c r="A26" s="59">
        <f t="shared" si="13"/>
        <v>1040</v>
      </c>
      <c r="B26" s="58">
        <f t="shared" si="14"/>
        <v>27</v>
      </c>
      <c r="C26" s="53" t="str">
        <f>'enregistrement declarant'!$C$2</f>
        <v>SCPI20060301</v>
      </c>
      <c r="D26" s="59">
        <v>400000</v>
      </c>
      <c r="E26" s="58">
        <v>0</v>
      </c>
      <c r="F26" s="59" t="s">
        <v>80</v>
      </c>
      <c r="G26" s="58" t="s">
        <v>67</v>
      </c>
      <c r="H26" s="42" t="str">
        <f t="shared" si="15"/>
        <v xml:space="preserve">  </v>
      </c>
      <c r="I26" s="42" t="str">
        <f t="shared" si="16"/>
        <v xml:space="preserve"> </v>
      </c>
      <c r="J26" s="42" t="str">
        <f t="shared" si="16"/>
        <v xml:space="preserve"> </v>
      </c>
      <c r="K26" s="42" t="str">
        <f t="shared" si="4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26" s="42" t="str">
        <f t="shared" si="11"/>
        <v>0000027</v>
      </c>
      <c r="M26" s="42" t="str">
        <f t="shared" si="12"/>
        <v>000000000000000</v>
      </c>
      <c r="N26" s="49" t="str">
        <f t="shared" si="6"/>
        <v xml:space="preserve">10400000027SCPI20060301400000000000000000000-EUR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26" s="36">
        <f t="shared" si="7"/>
        <v>300</v>
      </c>
    </row>
    <row r="27" spans="1:15" s="36" customFormat="1" ht="11.25" x14ac:dyDescent="0.2">
      <c r="A27" s="59">
        <f t="shared" si="13"/>
        <v>1040</v>
      </c>
      <c r="B27" s="58">
        <f t="shared" si="14"/>
        <v>28</v>
      </c>
      <c r="C27" s="53" t="str">
        <f>'enregistrement declarant'!$C$2</f>
        <v>SCPI20060301</v>
      </c>
      <c r="D27" s="59">
        <v>500000</v>
      </c>
      <c r="E27" s="58">
        <v>0</v>
      </c>
      <c r="F27" s="59" t="s">
        <v>80</v>
      </c>
      <c r="G27" s="58" t="s">
        <v>67</v>
      </c>
      <c r="H27" s="58" t="s">
        <v>68</v>
      </c>
      <c r="I27" s="36" t="s">
        <v>18</v>
      </c>
      <c r="J27" s="36" t="s">
        <v>69</v>
      </c>
      <c r="K27" s="42" t="str">
        <f t="shared" si="4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27" s="42" t="str">
        <f t="shared" si="11"/>
        <v>0000028</v>
      </c>
      <c r="M27" s="42" t="str">
        <f t="shared" si="12"/>
        <v>000000000000000</v>
      </c>
      <c r="N27" s="49" t="str">
        <f t="shared" si="6"/>
        <v xml:space="preserve">10400000028SCPI20060301500000000000000000000-EURFRTC                                                                                                                                                                                                                                                        </v>
      </c>
      <c r="O27" s="36">
        <f t="shared" si="7"/>
        <v>300</v>
      </c>
    </row>
    <row r="28" spans="1:15" s="36" customFormat="1" ht="11.25" x14ac:dyDescent="0.2">
      <c r="A28" s="59">
        <f t="shared" si="13"/>
        <v>1040</v>
      </c>
      <c r="B28" s="58">
        <f t="shared" si="14"/>
        <v>29</v>
      </c>
      <c r="C28" s="53" t="str">
        <f>'enregistrement declarant'!$C$2</f>
        <v>SCPI20060301</v>
      </c>
      <c r="D28" s="59">
        <v>518000</v>
      </c>
      <c r="E28" s="58">
        <v>0</v>
      </c>
      <c r="F28" s="59" t="s">
        <v>80</v>
      </c>
      <c r="G28" s="42" t="str">
        <f>REPT(" ",3)</f>
        <v xml:space="preserve">   </v>
      </c>
      <c r="H28" s="42" t="str">
        <f>REPT(" ",2)</f>
        <v xml:space="preserve">  </v>
      </c>
      <c r="I28" s="42" t="str">
        <f>REPT(" ",1)</f>
        <v xml:space="preserve"> </v>
      </c>
      <c r="J28" s="42" t="str">
        <f>REPT(" ",1)</f>
        <v xml:space="preserve"> </v>
      </c>
      <c r="K28" s="42" t="str">
        <f t="shared" si="4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</v>
      </c>
      <c r="L28" s="42" t="str">
        <f t="shared" si="11"/>
        <v>0000029</v>
      </c>
      <c r="M28" s="42" t="str">
        <f t="shared" si="12"/>
        <v>000000000000000</v>
      </c>
      <c r="N28" s="49" t="str">
        <f t="shared" si="6"/>
        <v xml:space="preserve">10400000029SCPI20060301518000000000000000000-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O28" s="36">
        <f t="shared" si="7"/>
        <v>300</v>
      </c>
    </row>
  </sheetData>
  <hyperlinks>
    <hyperlink ref="D16" location="'Nom.10-2 comptes passif'!A1" display="Code de Compte (passif)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C1" sqref="C1"/>
    </sheetView>
  </sheetViews>
  <sheetFormatPr baseColWidth="10" defaultRowHeight="11.25" x14ac:dyDescent="0.2"/>
  <cols>
    <col min="1" max="1" width="6.85546875" style="36" customWidth="1"/>
    <col min="2" max="2" width="6.5703125" style="36" customWidth="1"/>
    <col min="3" max="3" width="10.7109375" style="36" customWidth="1"/>
    <col min="4" max="4" width="10" style="36" customWidth="1"/>
    <col min="5" max="5" width="9.7109375" style="36" customWidth="1"/>
    <col min="6" max="6" width="11.42578125" style="36"/>
    <col min="7" max="7" width="9.42578125" style="36" customWidth="1"/>
    <col min="8" max="8" width="7.28515625" style="36" customWidth="1"/>
    <col min="9" max="9" width="11.42578125" style="36"/>
    <col min="10" max="10" width="8.5703125" style="36" customWidth="1"/>
    <col min="11" max="11" width="9.5703125" style="36" customWidth="1"/>
    <col min="12" max="12" width="8.7109375" style="36" customWidth="1"/>
    <col min="13" max="13" width="8.140625" style="36" customWidth="1"/>
    <col min="14" max="14" width="5" style="36" customWidth="1"/>
    <col min="15" max="15" width="33" style="36" customWidth="1"/>
    <col min="16" max="16" width="3.5703125" style="36" bestFit="1" customWidth="1"/>
    <col min="17" max="16384" width="11.42578125" style="36"/>
  </cols>
  <sheetData>
    <row r="1" spans="1:16" ht="56.25" x14ac:dyDescent="0.2">
      <c r="A1" s="68" t="s">
        <v>4</v>
      </c>
      <c r="B1" s="68" t="s">
        <v>35</v>
      </c>
      <c r="C1" s="71" t="s">
        <v>130</v>
      </c>
      <c r="D1" s="68" t="s">
        <v>81</v>
      </c>
      <c r="E1" s="68" t="s">
        <v>82</v>
      </c>
      <c r="F1" s="68" t="s">
        <v>83</v>
      </c>
      <c r="G1" s="68" t="s">
        <v>84</v>
      </c>
      <c r="H1" s="68" t="s">
        <v>85</v>
      </c>
      <c r="I1" s="68" t="s">
        <v>86</v>
      </c>
      <c r="J1" s="69" t="s">
        <v>87</v>
      </c>
      <c r="K1" s="69" t="s">
        <v>88</v>
      </c>
      <c r="L1" s="68" t="s">
        <v>89</v>
      </c>
      <c r="M1" s="68" t="s">
        <v>90</v>
      </c>
      <c r="N1" s="70" t="s">
        <v>15</v>
      </c>
    </row>
    <row r="2" spans="1:16" x14ac:dyDescent="0.2">
      <c r="A2" s="59">
        <v>1050</v>
      </c>
      <c r="B2" s="58">
        <v>30</v>
      </c>
      <c r="C2" s="53" t="str">
        <f>'enregistrement declarant'!$C$2</f>
        <v>SCPI20060301</v>
      </c>
      <c r="D2" s="58">
        <v>150000</v>
      </c>
      <c r="E2" s="58">
        <v>0</v>
      </c>
      <c r="F2" s="58">
        <v>0</v>
      </c>
      <c r="G2" s="58">
        <v>12500000</v>
      </c>
      <c r="H2" s="58">
        <v>2000</v>
      </c>
      <c r="I2" s="58">
        <v>0</v>
      </c>
      <c r="J2" s="58">
        <v>10</v>
      </c>
      <c r="K2" s="58">
        <v>90</v>
      </c>
      <c r="L2" s="58">
        <v>1300000</v>
      </c>
      <c r="M2" s="58">
        <v>1300000</v>
      </c>
      <c r="N2" s="46" t="str">
        <f>REPT("0",158)</f>
        <v>00000000000000000000000000000000000000000000000000000000000000000000000000000000000000000000000000000000000000000000000000000000000000000000000000000000000000</v>
      </c>
      <c r="O2" s="36" t="str">
        <f>CONCATENATE(A2,REPT("0",7-LEN(B2)),B2,C2,REPT("0",15-LEN(D2)),D2,REPT("0",15-LEN(E2)),E2,REPT("0",15-LEN(F2)),F2,REPT("0",15-LEN(G2)),G2,REPT("0",18-LEN(H2)),H2,I2,REPT("0",5-LEN(J2)),J2,REPT("0",5-LEN(K2)),K2,REPT("0",15-LEN(L2)),L2,REPT("0",15-LEN(M2)),M2,N2)</f>
        <v>10500000030SCPI200603010000000001500000000000000000000000000000000000000000125000000000000000000020000000100009000000000130000000000000130000000000000000000000000000000000000000000000000000000000000000000000000000000000000000000000000000000000000000000000000000000000000000000000000000000000000000000</v>
      </c>
      <c r="P2" s="36">
        <f>LEN(O2)</f>
        <v>300</v>
      </c>
    </row>
    <row r="3" spans="1:16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Fichier remise</vt:lpstr>
      <vt:lpstr>enregistrement remetttant</vt:lpstr>
      <vt:lpstr>enregistrement declarant</vt:lpstr>
      <vt:lpstr>enregist. parc immo (1020)</vt:lpstr>
      <vt:lpstr>enregist. autre actif (1030)</vt:lpstr>
      <vt:lpstr>enregist. autre passif (1040) </vt:lpstr>
      <vt:lpstr>données complémentaires (1050)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 CHEVRIS</dc:creator>
  <cp:lastModifiedBy>Qui-Huong NGUYEN</cp:lastModifiedBy>
  <dcterms:created xsi:type="dcterms:W3CDTF">2009-11-20T09:08:10Z</dcterms:created>
  <dcterms:modified xsi:type="dcterms:W3CDTF">2017-07-25T14:14:24Z</dcterms:modified>
</cp:coreProperties>
</file>